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nno\Desktop\New Work Files\1.5 Forecasting &amp; Reporting\"/>
    </mc:Choice>
  </mc:AlternateContent>
  <xr:revisionPtr revIDLastSave="0" documentId="13_ncr:1_{BB8A8B2E-F284-49B6-B36B-0A73AF50070B}" xr6:coauthVersionLast="45" xr6:coauthVersionMax="45" xr10:uidLastSave="{00000000-0000-0000-0000-000000000000}"/>
  <bookViews>
    <workbookView xWindow="-98" yWindow="-98" windowWidth="20715" windowHeight="13276" firstSheet="1" activeTab="1" xr2:uid="{00000000-000D-0000-FFFF-FFFF00000000}"/>
  </bookViews>
  <sheets>
    <sheet name="Variance" sheetId="6" state="hidden" r:id="rId1"/>
    <sheet name="MONTH YEAR" sheetId="44" r:id="rId2"/>
  </sheets>
  <definedNames>
    <definedName name="_xlnm.Print_Area" localSheetId="1">'MONTH YEAR'!$A$1:$O$45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9" i="44" l="1"/>
  <c r="M29" i="44"/>
  <c r="M27" i="44"/>
  <c r="B29" i="44"/>
  <c r="S8" i="44" l="1"/>
  <c r="T8" i="44"/>
  <c r="U8" i="44"/>
  <c r="V8" i="44"/>
  <c r="V29" i="44" s="1"/>
  <c r="G29" i="44" s="1"/>
  <c r="W8" i="44"/>
  <c r="H9" i="44"/>
  <c r="J9" i="44"/>
  <c r="S9" i="44"/>
  <c r="T9" i="44"/>
  <c r="U9" i="44"/>
  <c r="V9" i="44"/>
  <c r="D12" i="44"/>
  <c r="E12" i="44"/>
  <c r="E16" i="44" s="1"/>
  <c r="F12" i="44"/>
  <c r="F16" i="44" s="1"/>
  <c r="G12" i="44"/>
  <c r="W12" i="44"/>
  <c r="W29" i="44" s="1"/>
  <c r="P12" i="44"/>
  <c r="D13" i="44"/>
  <c r="E13" i="44"/>
  <c r="F13" i="44"/>
  <c r="G13" i="44"/>
  <c r="W13" i="44"/>
  <c r="H13" i="44" s="1"/>
  <c r="D14" i="44"/>
  <c r="P14" i="44" s="1"/>
  <c r="E14" i="44"/>
  <c r="F14" i="44"/>
  <c r="G14" i="44"/>
  <c r="W14" i="44"/>
  <c r="H14" i="44" s="1"/>
  <c r="L14" i="44" s="1"/>
  <c r="K14" i="44"/>
  <c r="R12" i="44"/>
  <c r="R13" i="44"/>
  <c r="R14" i="44"/>
  <c r="R16" i="44" s="1"/>
  <c r="B16" i="44"/>
  <c r="B33" i="44" s="1"/>
  <c r="C16" i="44"/>
  <c r="C33" i="44" s="1"/>
  <c r="M16" i="44"/>
  <c r="M33" i="44" s="1"/>
  <c r="N16" i="44"/>
  <c r="O16" i="44"/>
  <c r="Q16" i="44"/>
  <c r="S16" i="44"/>
  <c r="T16" i="44"/>
  <c r="U16" i="44"/>
  <c r="V16" i="44"/>
  <c r="R17" i="44"/>
  <c r="M17" i="44"/>
  <c r="N17" i="44"/>
  <c r="N35" i="44" s="1"/>
  <c r="O17" i="44"/>
  <c r="O35" i="44" s="1"/>
  <c r="B36" i="44"/>
  <c r="R18" i="44"/>
  <c r="Q18" i="44" s="1"/>
  <c r="M18" i="44"/>
  <c r="M36" i="44" s="1"/>
  <c r="N18" i="44"/>
  <c r="N36" i="44" s="1"/>
  <c r="O18" i="44"/>
  <c r="C37" i="44"/>
  <c r="R19" i="44"/>
  <c r="S19" i="44"/>
  <c r="S37" i="44" s="1"/>
  <c r="T19" i="44"/>
  <c r="E19" i="44" s="1"/>
  <c r="E37" i="44" s="1"/>
  <c r="U19" i="44"/>
  <c r="F19" i="44" s="1"/>
  <c r="F37" i="44" s="1"/>
  <c r="V19" i="44"/>
  <c r="G19" i="44" s="1"/>
  <c r="G37" i="44" s="1"/>
  <c r="B37" i="44"/>
  <c r="M19" i="44"/>
  <c r="N19" i="44"/>
  <c r="O19" i="44"/>
  <c r="R24" i="44"/>
  <c r="S24" i="44" s="1"/>
  <c r="D24" i="44" s="1"/>
  <c r="R40" i="44"/>
  <c r="R41" i="44"/>
  <c r="R42" i="44"/>
  <c r="T40" i="44" s="1"/>
  <c r="D26" i="44"/>
  <c r="E26" i="44"/>
  <c r="E28" i="44" s="1"/>
  <c r="E27" i="44" s="1"/>
  <c r="F26" i="44"/>
  <c r="G26" i="44"/>
  <c r="G28" i="44" s="1"/>
  <c r="G27" i="44" s="1"/>
  <c r="W26" i="44"/>
  <c r="H26" i="44" s="1"/>
  <c r="L26" i="44" s="1"/>
  <c r="K26" i="44"/>
  <c r="B28" i="44"/>
  <c r="B27" i="44" s="1"/>
  <c r="C28" i="44"/>
  <c r="C27" i="44" s="1"/>
  <c r="M28" i="44"/>
  <c r="N28" i="44"/>
  <c r="N27" i="44"/>
  <c r="O28" i="44"/>
  <c r="O27" i="44" s="1"/>
  <c r="R26" i="44"/>
  <c r="R27" i="44" s="1"/>
  <c r="S28" i="44"/>
  <c r="S27" i="44" s="1"/>
  <c r="T28" i="44"/>
  <c r="T27" i="44" s="1"/>
  <c r="U28" i="44"/>
  <c r="U27" i="44" s="1"/>
  <c r="V28" i="44"/>
  <c r="V27" i="44" s="1"/>
  <c r="S29" i="44"/>
  <c r="D29" i="44" s="1"/>
  <c r="T29" i="44"/>
  <c r="U29" i="44"/>
  <c r="F29" i="44" s="1"/>
  <c r="E29" i="44"/>
  <c r="K29" i="44"/>
  <c r="N29" i="44"/>
  <c r="O29" i="44"/>
  <c r="D30" i="44"/>
  <c r="K31" i="44" s="1"/>
  <c r="E30" i="44"/>
  <c r="I30" i="44" s="1"/>
  <c r="F30" i="44"/>
  <c r="G30" i="44"/>
  <c r="W30" i="44"/>
  <c r="H30" i="44" s="1"/>
  <c r="L30" i="44" s="1"/>
  <c r="R30" i="44"/>
  <c r="B31" i="44"/>
  <c r="C31" i="44"/>
  <c r="D31" i="44"/>
  <c r="M31" i="44"/>
  <c r="N31" i="44"/>
  <c r="O31" i="44"/>
  <c r="S31" i="44"/>
  <c r="T31" i="44"/>
  <c r="U31" i="44"/>
  <c r="V31" i="44"/>
  <c r="R33" i="44"/>
  <c r="R34" i="44" s="1"/>
  <c r="N33" i="44"/>
  <c r="O33" i="44"/>
  <c r="H34" i="44"/>
  <c r="I34" i="44"/>
  <c r="J34" i="44"/>
  <c r="K34" i="44"/>
  <c r="L34" i="44"/>
  <c r="W28" i="44"/>
  <c r="W34" i="44"/>
  <c r="B35" i="44"/>
  <c r="C35" i="44"/>
  <c r="M35" i="44"/>
  <c r="C36" i="44"/>
  <c r="O36" i="44"/>
  <c r="M37" i="44"/>
  <c r="N37" i="44"/>
  <c r="O37" i="44"/>
  <c r="T37" i="44"/>
  <c r="V37" i="44"/>
  <c r="D39" i="44"/>
  <c r="E39" i="44"/>
  <c r="F39" i="44"/>
  <c r="G39" i="44"/>
  <c r="H39" i="44"/>
  <c r="G31" i="44" l="1"/>
  <c r="F31" i="44"/>
  <c r="E31" i="44"/>
  <c r="P30" i="44"/>
  <c r="P26" i="44"/>
  <c r="P27" i="44" s="1"/>
  <c r="S40" i="44"/>
  <c r="W27" i="44"/>
  <c r="G16" i="44"/>
  <c r="J12" i="44"/>
  <c r="D19" i="44"/>
  <c r="F28" i="44"/>
  <c r="F27" i="44" s="1"/>
  <c r="W19" i="44"/>
  <c r="U37" i="44"/>
  <c r="D16" i="44"/>
  <c r="P13" i="44"/>
  <c r="P31" i="44" s="1"/>
  <c r="H12" i="44"/>
  <c r="H29" i="44" s="1"/>
  <c r="L29" i="44" s="1"/>
  <c r="R21" i="44"/>
  <c r="Q17" i="44"/>
  <c r="V17" i="44" s="1"/>
  <c r="M21" i="44"/>
  <c r="M23" i="44" s="1"/>
  <c r="I9" i="44"/>
  <c r="T24" i="44"/>
  <c r="E24" i="44" s="1"/>
  <c r="I12" i="44"/>
  <c r="I29" i="44" s="1"/>
  <c r="K37" i="44"/>
  <c r="B21" i="44"/>
  <c r="J26" i="44"/>
  <c r="J27" i="44" s="1"/>
  <c r="I26" i="44"/>
  <c r="J29" i="44"/>
  <c r="U18" i="44"/>
  <c r="S18" i="44"/>
  <c r="T18" i="44"/>
  <c r="V18" i="44"/>
  <c r="K30" i="44"/>
  <c r="J30" i="44"/>
  <c r="I14" i="44"/>
  <c r="J14" i="44"/>
  <c r="S32" i="44"/>
  <c r="T32" i="44"/>
  <c r="V32" i="44"/>
  <c r="U32" i="44"/>
  <c r="P28" i="44"/>
  <c r="J28" i="44" s="1"/>
  <c r="L13" i="44"/>
  <c r="H31" i="44"/>
  <c r="L31" i="44" s="1"/>
  <c r="O21" i="44"/>
  <c r="K28" i="44"/>
  <c r="H28" i="44"/>
  <c r="L28" i="44" s="1"/>
  <c r="D28" i="44"/>
  <c r="D27" i="44" s="1"/>
  <c r="U24" i="44"/>
  <c r="N21" i="44"/>
  <c r="C21" i="44"/>
  <c r="P19" i="44"/>
  <c r="I19" i="44" s="1"/>
  <c r="V24" i="44"/>
  <c r="G24" i="44" s="1"/>
  <c r="V40" i="44"/>
  <c r="H16" i="44"/>
  <c r="L12" i="44"/>
  <c r="M22" i="44"/>
  <c r="W31" i="44"/>
  <c r="U40" i="44"/>
  <c r="W16" i="44"/>
  <c r="K12" i="44"/>
  <c r="K13" i="44"/>
  <c r="D37" i="44"/>
  <c r="J4" i="6"/>
  <c r="K4" i="6"/>
  <c r="J13" i="44" l="1"/>
  <c r="J31" i="44" s="1"/>
  <c r="H19" i="44"/>
  <c r="W37" i="44"/>
  <c r="K19" i="44"/>
  <c r="I13" i="44"/>
  <c r="I31" i="44" s="1"/>
  <c r="P16" i="44"/>
  <c r="I28" i="44"/>
  <c r="I37" i="44"/>
  <c r="T17" i="44"/>
  <c r="S17" i="44"/>
  <c r="U17" i="44"/>
  <c r="U35" i="44" s="1"/>
  <c r="I27" i="44"/>
  <c r="W40" i="44"/>
  <c r="K24" i="44" s="1"/>
  <c r="B23" i="44"/>
  <c r="K16" i="44"/>
  <c r="R22" i="44"/>
  <c r="M38" i="44"/>
  <c r="V36" i="44"/>
  <c r="G18" i="44"/>
  <c r="G36" i="44" s="1"/>
  <c r="V35" i="44"/>
  <c r="G17" i="44"/>
  <c r="V21" i="44"/>
  <c r="H27" i="44"/>
  <c r="L27" i="44" s="1"/>
  <c r="N22" i="44"/>
  <c r="N23" i="44" s="1"/>
  <c r="D32" i="44"/>
  <c r="S33" i="44"/>
  <c r="W32" i="44"/>
  <c r="S36" i="44"/>
  <c r="W18" i="44"/>
  <c r="D18" i="44"/>
  <c r="F32" i="44"/>
  <c r="F33" i="44" s="1"/>
  <c r="U33" i="44"/>
  <c r="V33" i="44"/>
  <c r="G32" i="44"/>
  <c r="G33" i="44" s="1"/>
  <c r="C23" i="44"/>
  <c r="T33" i="44"/>
  <c r="E32" i="44"/>
  <c r="E33" i="44" s="1"/>
  <c r="J19" i="44"/>
  <c r="J37" i="44" s="1"/>
  <c r="F24" i="44"/>
  <c r="P24" i="44" s="1"/>
  <c r="W24" i="44"/>
  <c r="H24" i="44" s="1"/>
  <c r="L24" i="44" s="1"/>
  <c r="F18" i="44"/>
  <c r="F36" i="44" s="1"/>
  <c r="U36" i="44"/>
  <c r="O22" i="44"/>
  <c r="O23" i="44" s="1"/>
  <c r="T36" i="44"/>
  <c r="E18" i="44"/>
  <c r="E36" i="44" s="1"/>
  <c r="L16" i="44"/>
  <c r="J16" i="44" l="1"/>
  <c r="H37" i="44"/>
  <c r="L37" i="44" s="1"/>
  <c r="L19" i="44"/>
  <c r="I16" i="44"/>
  <c r="F17" i="44"/>
  <c r="F35" i="44" s="1"/>
  <c r="U21" i="44"/>
  <c r="D17" i="44"/>
  <c r="D35" i="44" s="1"/>
  <c r="S35" i="44"/>
  <c r="T35" i="44"/>
  <c r="E17" i="44"/>
  <c r="T21" i="44"/>
  <c r="W17" i="44"/>
  <c r="H17" i="44" s="1"/>
  <c r="S21" i="44"/>
  <c r="K27" i="44"/>
  <c r="B38" i="44"/>
  <c r="B25" i="44"/>
  <c r="O38" i="44"/>
  <c r="N38" i="44"/>
  <c r="T22" i="44"/>
  <c r="U22" i="44"/>
  <c r="F22" i="44" s="1"/>
  <c r="V22" i="44"/>
  <c r="G22" i="44" s="1"/>
  <c r="S22" i="44"/>
  <c r="D36" i="44"/>
  <c r="K36" i="44"/>
  <c r="P18" i="44"/>
  <c r="K18" i="44"/>
  <c r="H18" i="44"/>
  <c r="W36" i="44"/>
  <c r="G21" i="44"/>
  <c r="G35" i="44"/>
  <c r="C38" i="44"/>
  <c r="C25" i="44"/>
  <c r="K32" i="44"/>
  <c r="W33" i="44"/>
  <c r="H32" i="44"/>
  <c r="I24" i="44"/>
  <c r="J24" i="44"/>
  <c r="K33" i="44"/>
  <c r="D33" i="44"/>
  <c r="P32" i="44"/>
  <c r="G23" i="44" l="1"/>
  <c r="S23" i="44"/>
  <c r="F21" i="44"/>
  <c r="F23" i="44" s="1"/>
  <c r="D21" i="44"/>
  <c r="W35" i="44"/>
  <c r="E35" i="44"/>
  <c r="E21" i="44"/>
  <c r="K35" i="44"/>
  <c r="P17" i="44"/>
  <c r="J17" i="44" s="1"/>
  <c r="K17" i="44"/>
  <c r="K21" i="44" s="1"/>
  <c r="W21" i="44"/>
  <c r="G38" i="44"/>
  <c r="G25" i="44"/>
  <c r="W22" i="44"/>
  <c r="D22" i="44"/>
  <c r="H35" i="44"/>
  <c r="L35" i="44" s="1"/>
  <c r="L17" i="44"/>
  <c r="H21" i="44"/>
  <c r="H36" i="44"/>
  <c r="L36" i="44" s="1"/>
  <c r="L18" i="44"/>
  <c r="E22" i="44"/>
  <c r="T23" i="44"/>
  <c r="L32" i="44"/>
  <c r="H33" i="44"/>
  <c r="L33" i="44" s="1"/>
  <c r="I18" i="44"/>
  <c r="I36" i="44" s="1"/>
  <c r="J18" i="44"/>
  <c r="J36" i="44" s="1"/>
  <c r="V23" i="44"/>
  <c r="I32" i="44"/>
  <c r="I33" i="44" s="1"/>
  <c r="J32" i="44"/>
  <c r="J33" i="44" s="1"/>
  <c r="S25" i="44"/>
  <c r="S38" i="44"/>
  <c r="U23" i="44"/>
  <c r="E23" i="44" l="1"/>
  <c r="E38" i="44" s="1"/>
  <c r="W23" i="44"/>
  <c r="K23" i="44" s="1"/>
  <c r="I17" i="44"/>
  <c r="I21" i="44" s="1"/>
  <c r="P22" i="44"/>
  <c r="I22" i="44" s="1"/>
  <c r="L21" i="44"/>
  <c r="D23" i="44"/>
  <c r="T25" i="44"/>
  <c r="T38" i="44"/>
  <c r="J35" i="44"/>
  <c r="J21" i="44"/>
  <c r="K22" i="44"/>
  <c r="H22" i="44"/>
  <c r="L22" i="44" s="1"/>
  <c r="U25" i="44"/>
  <c r="U38" i="44"/>
  <c r="V38" i="44"/>
  <c r="V25" i="44"/>
  <c r="F38" i="44"/>
  <c r="F25" i="44"/>
  <c r="E25" i="44" l="1"/>
  <c r="W25" i="44"/>
  <c r="W38" i="44"/>
  <c r="J22" i="44"/>
  <c r="J23" i="44" s="1"/>
  <c r="J25" i="44" s="1"/>
  <c r="I35" i="44"/>
  <c r="I23" i="44"/>
  <c r="I25" i="44" s="1"/>
  <c r="H23" i="44"/>
  <c r="D25" i="44"/>
  <c r="D38" i="44"/>
  <c r="K38" i="44"/>
  <c r="H38" i="44" l="1"/>
  <c r="L38" i="44" s="1"/>
  <c r="L23" i="44"/>
  <c r="H25" i="44"/>
  <c r="L25" i="44" l="1"/>
  <c r="K25" i="44"/>
</calcChain>
</file>

<file path=xl/sharedStrings.xml><?xml version="1.0" encoding="utf-8"?>
<sst xmlns="http://schemas.openxmlformats.org/spreadsheetml/2006/main" count="115" uniqueCount="92">
  <si>
    <t>Date:</t>
  </si>
  <si>
    <t>B</t>
  </si>
  <si>
    <t>D</t>
  </si>
  <si>
    <t>E</t>
  </si>
  <si>
    <t>F</t>
  </si>
  <si>
    <t>G</t>
  </si>
  <si>
    <t>H</t>
  </si>
  <si>
    <t>I</t>
  </si>
  <si>
    <t>Variance To:</t>
  </si>
  <si>
    <t>Month Budget</t>
  </si>
  <si>
    <t>MTD Budget      (V - A)</t>
  </si>
  <si>
    <t xml:space="preserve"> </t>
  </si>
  <si>
    <t>BAR</t>
  </si>
  <si>
    <t>Association</t>
  </si>
  <si>
    <t>Government</t>
  </si>
  <si>
    <t>C</t>
  </si>
  <si>
    <t>Complimentary</t>
  </si>
  <si>
    <t>Segment</t>
  </si>
  <si>
    <t>BOB</t>
  </si>
  <si>
    <t>Forecast</t>
  </si>
  <si>
    <t>Actual</t>
  </si>
  <si>
    <t>Room Revenue</t>
  </si>
  <si>
    <t>number of rooms</t>
  </si>
  <si>
    <t>ADR</t>
  </si>
  <si>
    <t>Corp Prom</t>
  </si>
  <si>
    <t>Corporate</t>
  </si>
  <si>
    <t>TA Prom</t>
  </si>
  <si>
    <t>Wholsale</t>
  </si>
  <si>
    <t>Airline</t>
  </si>
  <si>
    <t>Long Term</t>
  </si>
  <si>
    <t>Groups</t>
  </si>
  <si>
    <t>Daily Forecast Variances</t>
  </si>
  <si>
    <t>Variance</t>
  </si>
  <si>
    <t>Variance Actual Vs Forecast</t>
  </si>
  <si>
    <t>Variance Actual Vs BOB</t>
  </si>
  <si>
    <t>Month:</t>
  </si>
  <si>
    <t>ACTUAL/FORECAST CALCULATION TABLE</t>
  </si>
  <si>
    <t xml:space="preserve">Dated </t>
  </si>
  <si>
    <t>Days</t>
  </si>
  <si>
    <t>Month Forecast</t>
  </si>
  <si>
    <t>Month Actual/  Forecast</t>
  </si>
  <si>
    <t>MTD Forecast  (V-B)</t>
  </si>
  <si>
    <t>Full M Budget      (V - A)</t>
  </si>
  <si>
    <t>Full M Forecast  (V-B)</t>
  </si>
  <si>
    <t>MTD ACTUAL</t>
  </si>
  <si>
    <t xml:space="preserve">Week 1 </t>
  </si>
  <si>
    <t xml:space="preserve">Week 2  </t>
  </si>
  <si>
    <t xml:space="preserve"> Week 3 </t>
  </si>
  <si>
    <t xml:space="preserve"> Week 4 </t>
  </si>
  <si>
    <t>Month  Act/Forecast</t>
  </si>
  <si>
    <t>Rooms Revenue</t>
  </si>
  <si>
    <t>F &amp; B   Revenue</t>
  </si>
  <si>
    <t>Other   Revenue</t>
  </si>
  <si>
    <t>Total Sales</t>
  </si>
  <si>
    <t>Rooms Dep. Profit</t>
  </si>
  <si>
    <t>F &amp; B   Dep. Profit</t>
  </si>
  <si>
    <t>Other    Dep. Profit</t>
  </si>
  <si>
    <t>Total DEP. PROFIT</t>
  </si>
  <si>
    <t>Overhead Costs</t>
  </si>
  <si>
    <t>GOP</t>
  </si>
  <si>
    <t>Fixed Charges</t>
  </si>
  <si>
    <t>Net Profit</t>
  </si>
  <si>
    <t>Rooms Occupied</t>
  </si>
  <si>
    <t>Occupancy %</t>
  </si>
  <si>
    <t>Average Rate</t>
  </si>
  <si>
    <t>Yield</t>
  </si>
  <si>
    <t>F &amp; B Covers</t>
  </si>
  <si>
    <t>F &amp; B Spend</t>
  </si>
  <si>
    <t>Total Payroll</t>
  </si>
  <si>
    <t>Payroll %</t>
  </si>
  <si>
    <t>No. of Employees</t>
  </si>
  <si>
    <t>Rooms DP %</t>
  </si>
  <si>
    <t>F &amp; B  DP %</t>
  </si>
  <si>
    <t>Others DP %</t>
  </si>
  <si>
    <t>GOP %</t>
  </si>
  <si>
    <t>Debtors Day</t>
  </si>
  <si>
    <t>Comments:-</t>
  </si>
  <si>
    <t>TROPHY FORECAST</t>
  </si>
  <si>
    <t>3 Months Budget</t>
  </si>
  <si>
    <t>Week 1 Forecast</t>
  </si>
  <si>
    <t>Week 2 Forecast</t>
  </si>
  <si>
    <t>Week 3 Forecast</t>
  </si>
  <si>
    <t>Week 4 Forecast</t>
  </si>
  <si>
    <t>(1 to 7)</t>
  </si>
  <si>
    <t>(8 to 14)</t>
  </si>
  <si>
    <t>(15 to 21)</t>
  </si>
  <si>
    <t>February</t>
  </si>
  <si>
    <t>(22 to 31)</t>
  </si>
  <si>
    <t>March</t>
  </si>
  <si>
    <t>April</t>
  </si>
  <si>
    <t>HOTEL</t>
  </si>
  <si>
    <t>As of &lt;&lt;DATE&gt;&gt;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</si>
</sst>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_);_(* \(#,##0\);_(* &quot;-&quot;??_);_(@_)"/>
    <numFmt numFmtId="165" formatCode="#,##0.000"/>
    <numFmt numFmtId="166" formatCode="[$-409]dd\-mmm\-yy;@"/>
    <numFmt numFmtId="167" formatCode="[$-409]d\-mmm\-yy;@"/>
    <numFmt numFmtId="168" formatCode="0.0%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12"/>
      <name val="Arial"/>
      <family val="2"/>
    </font>
    <font>
      <sz val="12"/>
      <name val="Arial"/>
      <family val="2"/>
    </font>
    <font>
      <b/>
      <u/>
      <sz val="10"/>
      <color indexed="12"/>
      <name val="Arial"/>
      <family val="2"/>
    </font>
    <font>
      <u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9">
    <xf numFmtId="0" fontId="0" fillId="0" borderId="0" xfId="0"/>
    <xf numFmtId="0" fontId="2" fillId="0" borderId="0" xfId="0" applyFont="1"/>
    <xf numFmtId="0" fontId="0" fillId="2" borderId="0" xfId="0" applyFill="1"/>
    <xf numFmtId="22" fontId="0" fillId="0" borderId="0" xfId="0" applyNumberFormat="1"/>
    <xf numFmtId="3" fontId="0" fillId="0" borderId="0" xfId="0" applyNumberFormat="1"/>
    <xf numFmtId="0" fontId="0" fillId="0" borderId="0" xfId="0" applyAlignment="1">
      <alignment horizontal="centerContinuous"/>
    </xf>
    <xf numFmtId="3" fontId="0" fillId="0" borderId="0" xfId="0" applyNumberFormat="1" applyAlignment="1">
      <alignment horizontal="centerContinuous"/>
    </xf>
    <xf numFmtId="0" fontId="2" fillId="0" borderId="0" xfId="0" applyFont="1" applyAlignment="1">
      <alignment horizontal="center"/>
    </xf>
    <xf numFmtId="167" fontId="2" fillId="0" borderId="0" xfId="0" applyNumberFormat="1" applyFont="1" applyAlignment="1">
      <alignment horizontal="centerContinuous"/>
    </xf>
    <xf numFmtId="3" fontId="0" fillId="0" borderId="0" xfId="0" applyNumberFormat="1" applyAlignment="1">
      <alignment horizontal="left"/>
    </xf>
    <xf numFmtId="167" fontId="1" fillId="0" borderId="0" xfId="0" applyNumberFormat="1" applyFont="1" applyAlignment="1">
      <alignment horizontal="centerContinuous"/>
    </xf>
    <xf numFmtId="43" fontId="0" fillId="0" borderId="0" xfId="1" applyFont="1"/>
    <xf numFmtId="164" fontId="2" fillId="0" borderId="0" xfId="1" applyNumberFormat="1" applyFont="1" applyAlignment="1">
      <alignment horizontal="center"/>
    </xf>
    <xf numFmtId="164" fontId="0" fillId="0" borderId="0" xfId="1" applyNumberFormat="1" applyFont="1"/>
    <xf numFmtId="3" fontId="2" fillId="0" borderId="0" xfId="0" applyNumberFormat="1" applyFont="1"/>
    <xf numFmtId="0" fontId="0" fillId="0" borderId="2" xfId="0" applyBorder="1"/>
    <xf numFmtId="0" fontId="0" fillId="0" borderId="0" xfId="0" applyBorder="1"/>
    <xf numFmtId="3" fontId="0" fillId="0" borderId="0" xfId="0" applyNumberFormat="1" applyBorder="1"/>
    <xf numFmtId="3" fontId="0" fillId="0" borderId="5" xfId="0" applyNumberFormat="1" applyFont="1" applyBorder="1"/>
    <xf numFmtId="4" fontId="0" fillId="0" borderId="0" xfId="0" applyNumberFormat="1" applyFill="1" applyBorder="1"/>
    <xf numFmtId="0" fontId="2" fillId="0" borderId="0" xfId="0" applyFont="1" applyBorder="1"/>
    <xf numFmtId="3" fontId="0" fillId="0" borderId="0" xfId="0" applyNumberFormat="1" applyBorder="1" applyAlignment="1">
      <alignment horizontal="center"/>
    </xf>
    <xf numFmtId="3" fontId="6" fillId="0" borderId="0" xfId="0" applyNumberFormat="1" applyFont="1" applyBorder="1"/>
    <xf numFmtId="0" fontId="1" fillId="0" borderId="0" xfId="0" applyFont="1" applyBorder="1"/>
    <xf numFmtId="0" fontId="0" fillId="0" borderId="0" xfId="0" applyAlignment="1">
      <alignment horizontal="center"/>
    </xf>
    <xf numFmtId="3" fontId="0" fillId="4" borderId="4" xfId="0" applyNumberFormat="1" applyFill="1" applyBorder="1"/>
    <xf numFmtId="3" fontId="0" fillId="0" borderId="0" xfId="0" applyNumberFormat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3" xfId="0" applyBorder="1"/>
    <xf numFmtId="3" fontId="2" fillId="0" borderId="8" xfId="0" applyNumberFormat="1" applyFont="1" applyBorder="1"/>
    <xf numFmtId="0" fontId="0" fillId="0" borderId="0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Fill="1" applyBorder="1" applyAlignment="1"/>
    <xf numFmtId="0" fontId="0" fillId="0" borderId="6" xfId="0" applyFill="1" applyBorder="1" applyAlignment="1"/>
    <xf numFmtId="0" fontId="0" fillId="0" borderId="1" xfId="0" applyBorder="1"/>
    <xf numFmtId="17" fontId="0" fillId="0" borderId="8" xfId="0" applyNumberFormat="1" applyBorder="1" applyAlignment="1">
      <alignment horizontal="center"/>
    </xf>
    <xf numFmtId="164" fontId="0" fillId="0" borderId="0" xfId="1" applyNumberFormat="1" applyFont="1" applyAlignment="1">
      <alignment horizontal="center"/>
    </xf>
    <xf numFmtId="43" fontId="1" fillId="0" borderId="0" xfId="1" applyFont="1" applyAlignment="1">
      <alignment horizontal="left"/>
    </xf>
    <xf numFmtId="3" fontId="2" fillId="0" borderId="0" xfId="0" applyNumberFormat="1" applyFont="1" applyAlignment="1">
      <alignment horizontal="center"/>
    </xf>
    <xf numFmtId="0" fontId="0" fillId="0" borderId="11" xfId="0" applyBorder="1"/>
    <xf numFmtId="0" fontId="2" fillId="0" borderId="3" xfId="0" applyFont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4" borderId="3" xfId="0" applyFont="1" applyFill="1" applyBorder="1" applyAlignment="1">
      <alignment horizontal="center" wrapText="1"/>
    </xf>
    <xf numFmtId="0" fontId="0" fillId="0" borderId="12" xfId="0" applyBorder="1"/>
    <xf numFmtId="3" fontId="0" fillId="0" borderId="12" xfId="0" applyNumberFormat="1" applyFill="1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3" fontId="2" fillId="0" borderId="2" xfId="0" applyNumberFormat="1" applyFont="1" applyBorder="1"/>
    <xf numFmtId="3" fontId="1" fillId="3" borderId="4" xfId="0" applyNumberFormat="1" applyFont="1" applyFill="1" applyBorder="1"/>
    <xf numFmtId="3" fontId="0" fillId="4" borderId="2" xfId="0" applyNumberFormat="1" applyFill="1" applyBorder="1"/>
    <xf numFmtId="3" fontId="0" fillId="0" borderId="3" xfId="0" applyNumberFormat="1" applyBorder="1"/>
    <xf numFmtId="3" fontId="2" fillId="0" borderId="3" xfId="0" applyNumberFormat="1" applyFont="1" applyBorder="1"/>
    <xf numFmtId="0" fontId="0" fillId="0" borderId="5" xfId="0" applyBorder="1"/>
    <xf numFmtId="3" fontId="0" fillId="0" borderId="5" xfId="0" applyNumberFormat="1" applyBorder="1"/>
    <xf numFmtId="3" fontId="0" fillId="0" borderId="5" xfId="0" applyNumberFormat="1" applyFill="1" applyBorder="1"/>
    <xf numFmtId="3" fontId="2" fillId="0" borderId="5" xfId="0" applyNumberFormat="1" applyFont="1" applyBorder="1"/>
    <xf numFmtId="3" fontId="0" fillId="4" borderId="5" xfId="0" applyNumberFormat="1" applyFill="1" applyBorder="1"/>
    <xf numFmtId="3" fontId="4" fillId="0" borderId="0" xfId="0" applyNumberFormat="1" applyFont="1"/>
    <xf numFmtId="3" fontId="0" fillId="0" borderId="3" xfId="0" applyNumberFormat="1" applyFill="1" applyBorder="1"/>
    <xf numFmtId="3" fontId="2" fillId="0" borderId="11" xfId="0" applyNumberFormat="1" applyFont="1" applyBorder="1"/>
    <xf numFmtId="3" fontId="1" fillId="3" borderId="5" xfId="0" applyNumberFormat="1" applyFont="1" applyFill="1" applyBorder="1"/>
    <xf numFmtId="0" fontId="2" fillId="4" borderId="3" xfId="0" applyFont="1" applyFill="1" applyBorder="1"/>
    <xf numFmtId="3" fontId="2" fillId="4" borderId="3" xfId="0" applyNumberFormat="1" applyFont="1" applyFill="1" applyBorder="1"/>
    <xf numFmtId="3" fontId="1" fillId="3" borderId="3" xfId="0" applyNumberFormat="1" applyFont="1" applyFill="1" applyBorder="1"/>
    <xf numFmtId="168" fontId="0" fillId="0" borderId="3" xfId="2" applyNumberFormat="1" applyFont="1" applyBorder="1"/>
    <xf numFmtId="168" fontId="0" fillId="0" borderId="5" xfId="2" applyNumberFormat="1" applyFont="1" applyBorder="1"/>
    <xf numFmtId="3" fontId="0" fillId="4" borderId="11" xfId="0" applyNumberFormat="1" applyFill="1" applyBorder="1"/>
    <xf numFmtId="3" fontId="0" fillId="4" borderId="3" xfId="0" applyNumberFormat="1" applyFill="1" applyBorder="1"/>
    <xf numFmtId="3" fontId="0" fillId="0" borderId="3" xfId="0" applyNumberFormat="1" applyFont="1" applyBorder="1"/>
    <xf numFmtId="3" fontId="2" fillId="4" borderId="2" xfId="0" applyNumberFormat="1" applyFont="1" applyFill="1" applyBorder="1"/>
    <xf numFmtId="3" fontId="2" fillId="4" borderId="4" xfId="0" applyNumberFormat="1" applyFont="1" applyFill="1" applyBorder="1"/>
    <xf numFmtId="3" fontId="2" fillId="4" borderId="0" xfId="0" applyNumberFormat="1" applyFont="1" applyFill="1"/>
    <xf numFmtId="164" fontId="1" fillId="0" borderId="0" xfId="1" applyNumberFormat="1"/>
    <xf numFmtId="164" fontId="2" fillId="0" borderId="3" xfId="1" applyNumberFormat="1" applyFont="1" applyBorder="1"/>
    <xf numFmtId="4" fontId="0" fillId="0" borderId="5" xfId="0" applyNumberFormat="1" applyBorder="1"/>
    <xf numFmtId="4" fontId="2" fillId="0" borderId="5" xfId="0" applyNumberFormat="1" applyFont="1" applyBorder="1"/>
    <xf numFmtId="4" fontId="1" fillId="3" borderId="5" xfId="0" applyNumberFormat="1" applyFont="1" applyFill="1" applyBorder="1"/>
    <xf numFmtId="4" fontId="0" fillId="4" borderId="5" xfId="0" applyNumberFormat="1" applyFill="1" applyBorder="1"/>
    <xf numFmtId="4" fontId="0" fillId="0" borderId="5" xfId="0" applyNumberFormat="1" applyFont="1" applyBorder="1"/>
    <xf numFmtId="4" fontId="1" fillId="0" borderId="3" xfId="0" applyNumberFormat="1" applyFont="1" applyBorder="1"/>
    <xf numFmtId="4" fontId="0" fillId="0" borderId="3" xfId="0" applyNumberFormat="1" applyBorder="1"/>
    <xf numFmtId="4" fontId="2" fillId="0" borderId="3" xfId="0" applyNumberFormat="1" applyFont="1" applyBorder="1"/>
    <xf numFmtId="4" fontId="1" fillId="3" borderId="11" xfId="0" applyNumberFormat="1" applyFont="1" applyFill="1" applyBorder="1"/>
    <xf numFmtId="4" fontId="0" fillId="4" borderId="11" xfId="0" applyNumberFormat="1" applyFill="1" applyBorder="1"/>
    <xf numFmtId="3" fontId="0" fillId="0" borderId="4" xfId="0" applyNumberFormat="1" applyFill="1" applyBorder="1"/>
    <xf numFmtId="4" fontId="0" fillId="0" borderId="11" xfId="0" applyNumberFormat="1" applyBorder="1"/>
    <xf numFmtId="4" fontId="2" fillId="0" borderId="11" xfId="0" applyNumberFormat="1" applyFont="1" applyBorder="1"/>
    <xf numFmtId="4" fontId="0" fillId="0" borderId="11" xfId="0" applyNumberFormat="1" applyFont="1" applyBorder="1"/>
    <xf numFmtId="43" fontId="1" fillId="0" borderId="0" xfId="1"/>
    <xf numFmtId="4" fontId="1" fillId="3" borderId="3" xfId="0" applyNumberFormat="1" applyFont="1" applyFill="1" applyBorder="1"/>
    <xf numFmtId="4" fontId="0" fillId="4" borderId="3" xfId="0" applyNumberFormat="1" applyFill="1" applyBorder="1"/>
    <xf numFmtId="4" fontId="0" fillId="0" borderId="3" xfId="0" applyNumberFormat="1" applyFont="1" applyBorder="1"/>
    <xf numFmtId="0" fontId="5" fillId="0" borderId="3" xfId="0" applyFont="1" applyBorder="1"/>
    <xf numFmtId="4" fontId="5" fillId="0" borderId="3" xfId="0" applyNumberFormat="1" applyFont="1" applyBorder="1"/>
    <xf numFmtId="4" fontId="6" fillId="3" borderId="3" xfId="0" applyNumberFormat="1" applyFont="1" applyFill="1" applyBorder="1"/>
    <xf numFmtId="4" fontId="5" fillId="4" borderId="3" xfId="0" applyNumberFormat="1" applyFont="1" applyFill="1" applyBorder="1"/>
    <xf numFmtId="4" fontId="6" fillId="0" borderId="3" xfId="0" applyNumberFormat="1" applyFont="1" applyBorder="1"/>
    <xf numFmtId="3" fontId="0" fillId="0" borderId="11" xfId="0" applyNumberFormat="1" applyBorder="1"/>
    <xf numFmtId="3" fontId="0" fillId="0" borderId="11" xfId="0" applyNumberFormat="1" applyFont="1" applyBorder="1"/>
    <xf numFmtId="3" fontId="1" fillId="3" borderId="11" xfId="0" applyNumberFormat="1" applyFont="1" applyFill="1" applyBorder="1"/>
    <xf numFmtId="0" fontId="0" fillId="0" borderId="15" xfId="0" applyBorder="1"/>
    <xf numFmtId="164" fontId="0" fillId="0" borderId="0" xfId="1" applyNumberFormat="1" applyFont="1" applyBorder="1"/>
    <xf numFmtId="3" fontId="2" fillId="0" borderId="15" xfId="0" applyNumberFormat="1" applyFont="1" applyBorder="1"/>
    <xf numFmtId="164" fontId="0" fillId="0" borderId="3" xfId="0" applyNumberFormat="1" applyBorder="1"/>
    <xf numFmtId="0" fontId="8" fillId="0" borderId="9" xfId="0" applyFont="1" applyBorder="1"/>
    <xf numFmtId="0" fontId="2" fillId="0" borderId="6" xfId="0" applyFont="1" applyBorder="1"/>
    <xf numFmtId="0" fontId="9" fillId="0" borderId="4" xfId="0" applyFont="1" applyBorder="1"/>
    <xf numFmtId="164" fontId="0" fillId="0" borderId="0" xfId="1" applyNumberFormat="1" applyFont="1" applyBorder="1" applyAlignment="1">
      <alignment horizontal="center"/>
    </xf>
    <xf numFmtId="0" fontId="0" fillId="0" borderId="4" xfId="0" applyBorder="1"/>
    <xf numFmtId="164" fontId="1" fillId="0" borderId="0" xfId="1" applyNumberFormat="1" applyFont="1" applyBorder="1"/>
    <xf numFmtId="0" fontId="2" fillId="0" borderId="4" xfId="0" applyFont="1" applyBorder="1"/>
    <xf numFmtId="17" fontId="1" fillId="0" borderId="0" xfId="0" applyNumberFormat="1" applyFont="1" applyBorder="1"/>
    <xf numFmtId="0" fontId="2" fillId="0" borderId="13" xfId="0" applyFont="1" applyBorder="1"/>
    <xf numFmtId="0" fontId="2" fillId="0" borderId="12" xfId="0" applyFont="1" applyBorder="1"/>
    <xf numFmtId="3" fontId="0" fillId="0" borderId="12" xfId="0" applyNumberFormat="1" applyBorder="1"/>
    <xf numFmtId="3" fontId="0" fillId="0" borderId="5" xfId="0" applyNumberFormat="1" applyFont="1" applyFill="1" applyBorder="1"/>
    <xf numFmtId="17" fontId="0" fillId="0" borderId="0" xfId="0" applyNumberFormat="1" applyAlignment="1">
      <alignment horizontal="centerContinuous"/>
    </xf>
    <xf numFmtId="3" fontId="0" fillId="0" borderId="15" xfId="0" applyNumberFormat="1" applyBorder="1"/>
    <xf numFmtId="0" fontId="0" fillId="0" borderId="7" xfId="0" applyBorder="1"/>
    <xf numFmtId="0" fontId="0" fillId="0" borderId="8" xfId="0" applyBorder="1"/>
    <xf numFmtId="0" fontId="0" fillId="0" borderId="14" xfId="0" applyBorder="1"/>
    <xf numFmtId="0" fontId="2" fillId="0" borderId="3" xfId="0" applyFont="1" applyBorder="1" applyAlignment="1">
      <alignment horizontal="center"/>
    </xf>
    <xf numFmtId="3" fontId="0" fillId="0" borderId="3" xfId="0" applyNumberFormat="1" applyFont="1" applyFill="1" applyBorder="1"/>
    <xf numFmtId="3" fontId="0" fillId="0" borderId="2" xfId="0" applyNumberFormat="1" applyFill="1" applyBorder="1"/>
    <xf numFmtId="3" fontId="0" fillId="0" borderId="2" xfId="0" applyNumberFormat="1" applyFont="1" applyFill="1" applyBorder="1"/>
    <xf numFmtId="4" fontId="0" fillId="0" borderId="5" xfId="0" applyNumberFormat="1" applyFill="1" applyBorder="1"/>
    <xf numFmtId="3" fontId="2" fillId="0" borderId="7" xfId="0" applyNumberFormat="1" applyFont="1" applyBorder="1"/>
    <xf numFmtId="165" fontId="2" fillId="0" borderId="0" xfId="0" applyNumberFormat="1" applyFont="1" applyAlignment="1">
      <alignment horizontal="centerContinuous"/>
    </xf>
    <xf numFmtId="3" fontId="2" fillId="0" borderId="0" xfId="0" applyNumberFormat="1" applyFont="1" applyAlignment="1">
      <alignment horizontal="centerContinuous"/>
    </xf>
    <xf numFmtId="3" fontId="2" fillId="0" borderId="5" xfId="0" applyNumberFormat="1" applyFont="1" applyFill="1" applyBorder="1"/>
    <xf numFmtId="17" fontId="2" fillId="0" borderId="0" xfId="0" applyNumberFormat="1" applyFont="1" applyBorder="1"/>
    <xf numFmtId="3" fontId="2" fillId="0" borderId="12" xfId="0" applyNumberFormat="1" applyFont="1" applyBorder="1"/>
    <xf numFmtId="0" fontId="0" fillId="0" borderId="3" xfId="0" applyBorder="1" applyAlignment="1">
      <alignment horizontal="center"/>
    </xf>
    <xf numFmtId="17" fontId="0" fillId="0" borderId="13" xfId="0" applyNumberFormat="1" applyBorder="1" applyAlignment="1">
      <alignment horizontal="center"/>
    </xf>
    <xf numFmtId="17" fontId="0" fillId="0" borderId="12" xfId="0" applyNumberFormat="1" applyBorder="1" applyAlignment="1">
      <alignment horizontal="center"/>
    </xf>
    <xf numFmtId="17" fontId="0" fillId="0" borderId="1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/>
    <xf numFmtId="0" fontId="0" fillId="0" borderId="15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 applyFill="1" applyAlignment="1"/>
    <xf numFmtId="0" fontId="2" fillId="3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7" fontId="2" fillId="6" borderId="0" xfId="0" applyNumberFormat="1" applyFont="1" applyFill="1" applyAlignment="1">
      <alignment horizontal="centerContinuous"/>
    </xf>
    <xf numFmtId="166" fontId="2" fillId="6" borderId="0" xfId="0" applyNumberFormat="1" applyFont="1" applyFill="1" applyAlignment="1">
      <alignment horizontal="left"/>
    </xf>
    <xf numFmtId="3" fontId="1" fillId="6" borderId="3" xfId="0" applyNumberFormat="1" applyFont="1" applyFill="1" applyBorder="1"/>
    <xf numFmtId="3" fontId="0" fillId="6" borderId="3" xfId="0" applyNumberFormat="1" applyFill="1" applyBorder="1"/>
    <xf numFmtId="3" fontId="0" fillId="6" borderId="2" xfId="0" applyNumberFormat="1" applyFill="1" applyBorder="1"/>
    <xf numFmtId="3" fontId="0" fillId="6" borderId="5" xfId="0" applyNumberFormat="1" applyFill="1" applyBorder="1"/>
    <xf numFmtId="3" fontId="0" fillId="6" borderId="0" xfId="0" applyNumberFormat="1" applyFill="1"/>
    <xf numFmtId="3" fontId="0" fillId="6" borderId="11" xfId="0" applyNumberForma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3"/>
  <sheetViews>
    <sheetView workbookViewId="0">
      <selection activeCell="I11" sqref="I11"/>
    </sheetView>
  </sheetViews>
  <sheetFormatPr defaultRowHeight="12.75" x14ac:dyDescent="0.35"/>
  <cols>
    <col min="1" max="1" width="32.1328125" customWidth="1"/>
    <col min="2" max="2" width="12.59765625" customWidth="1"/>
    <col min="3" max="3" width="13.59765625" customWidth="1"/>
    <col min="4" max="5" width="11.3984375" customWidth="1"/>
    <col min="6" max="6" width="2" customWidth="1"/>
    <col min="7" max="7" width="12.3984375" customWidth="1"/>
    <col min="8" max="8" width="12" customWidth="1"/>
    <col min="9" max="11" width="12.3984375" customWidth="1"/>
    <col min="12" max="12" width="1.86328125" customWidth="1"/>
    <col min="13" max="13" width="12.86328125" customWidth="1"/>
    <col min="14" max="14" width="10.73046875" customWidth="1"/>
    <col min="15" max="15" width="11.1328125" customWidth="1"/>
    <col min="16" max="16" width="1.86328125" customWidth="1"/>
    <col min="17" max="17" width="11.265625" customWidth="1"/>
    <col min="18" max="18" width="10.3984375" customWidth="1"/>
    <col min="19" max="19" width="10" customWidth="1"/>
    <col min="20" max="20" width="1.3984375" customWidth="1"/>
    <col min="22" max="22" width="10.86328125" customWidth="1"/>
    <col min="24" max="24" width="1.59765625" customWidth="1"/>
    <col min="25" max="25" width="11.265625" customWidth="1"/>
    <col min="26" max="26" width="10.86328125" customWidth="1"/>
    <col min="27" max="27" width="10.73046875" customWidth="1"/>
    <col min="28" max="28" width="1.73046875" customWidth="1"/>
    <col min="29" max="29" width="10.3984375" customWidth="1"/>
    <col min="30" max="30" width="10.86328125" customWidth="1"/>
    <col min="31" max="31" width="10.73046875" customWidth="1"/>
  </cols>
  <sheetData>
    <row r="1" spans="1:31" x14ac:dyDescent="0.35">
      <c r="A1" t="s">
        <v>31</v>
      </c>
      <c r="B1" s="136">
        <v>38565</v>
      </c>
      <c r="C1" s="138"/>
      <c r="D1" s="138"/>
      <c r="E1" s="139"/>
      <c r="F1" s="140"/>
      <c r="G1" s="135">
        <v>38930</v>
      </c>
      <c r="H1" s="136"/>
      <c r="I1" s="136"/>
      <c r="J1" s="137"/>
      <c r="K1" s="37"/>
      <c r="L1" s="140"/>
      <c r="M1" s="135">
        <v>39295</v>
      </c>
      <c r="N1" s="138"/>
      <c r="O1" s="139"/>
      <c r="P1" s="140"/>
      <c r="Q1" s="135">
        <v>39661</v>
      </c>
      <c r="R1" s="138"/>
      <c r="S1" s="139"/>
      <c r="T1" s="140"/>
      <c r="U1" s="135">
        <v>40026</v>
      </c>
      <c r="V1" s="138"/>
      <c r="W1" s="138"/>
      <c r="X1" s="148"/>
      <c r="Y1" s="135">
        <v>40391</v>
      </c>
      <c r="Z1" s="138"/>
      <c r="AA1" s="138"/>
      <c r="AB1" s="148"/>
      <c r="AC1" s="135">
        <v>40756</v>
      </c>
      <c r="AD1" s="138"/>
      <c r="AE1" s="138"/>
    </row>
    <row r="2" spans="1:31" ht="38.65" x14ac:dyDescent="0.4">
      <c r="A2" s="31" t="s">
        <v>17</v>
      </c>
      <c r="B2" s="31" t="s">
        <v>18</v>
      </c>
      <c r="C2" s="31" t="s">
        <v>19</v>
      </c>
      <c r="D2" s="32" t="s">
        <v>20</v>
      </c>
      <c r="E2" s="31" t="s">
        <v>32</v>
      </c>
      <c r="F2" s="141"/>
      <c r="G2" s="31" t="s">
        <v>18</v>
      </c>
      <c r="H2" s="31" t="s">
        <v>19</v>
      </c>
      <c r="I2" s="31" t="s">
        <v>20</v>
      </c>
      <c r="J2" s="27" t="s">
        <v>34</v>
      </c>
      <c r="K2" s="27" t="s">
        <v>33</v>
      </c>
      <c r="L2" s="141"/>
      <c r="M2" s="31" t="s">
        <v>18</v>
      </c>
      <c r="N2" s="31" t="s">
        <v>19</v>
      </c>
      <c r="O2" s="31" t="s">
        <v>20</v>
      </c>
      <c r="P2" s="141"/>
      <c r="Q2" s="31" t="s">
        <v>18</v>
      </c>
      <c r="R2" s="31" t="s">
        <v>19</v>
      </c>
      <c r="S2" s="31" t="s">
        <v>20</v>
      </c>
      <c r="T2" s="141"/>
      <c r="U2" s="31" t="s">
        <v>18</v>
      </c>
      <c r="V2" s="31" t="s">
        <v>19</v>
      </c>
      <c r="W2" s="32" t="s">
        <v>20</v>
      </c>
      <c r="X2" s="148"/>
      <c r="Y2" s="33" t="s">
        <v>18</v>
      </c>
      <c r="Z2" s="31" t="s">
        <v>19</v>
      </c>
      <c r="AA2" s="32" t="s">
        <v>20</v>
      </c>
      <c r="AB2" s="148"/>
      <c r="AC2" s="33" t="s">
        <v>18</v>
      </c>
      <c r="AD2" s="31" t="s">
        <v>19</v>
      </c>
      <c r="AE2" s="31" t="s">
        <v>20</v>
      </c>
    </row>
    <row r="3" spans="1:31" x14ac:dyDescent="0.35">
      <c r="B3" s="145"/>
      <c r="C3" s="145"/>
      <c r="D3" s="145"/>
      <c r="E3" s="30"/>
      <c r="F3" s="141"/>
      <c r="G3" s="146"/>
      <c r="H3" s="146"/>
      <c r="I3" s="147"/>
      <c r="J3" s="30"/>
      <c r="K3" s="30"/>
      <c r="L3" s="144"/>
      <c r="M3" s="145"/>
      <c r="N3" s="145"/>
      <c r="O3" s="145"/>
      <c r="P3" s="141"/>
      <c r="Q3" s="145"/>
      <c r="R3" s="145"/>
      <c r="S3" s="145"/>
      <c r="T3" s="141"/>
      <c r="U3" s="145"/>
      <c r="V3" s="145"/>
      <c r="W3" s="145"/>
      <c r="X3" s="148"/>
      <c r="Y3" s="145"/>
      <c r="Z3" s="145"/>
      <c r="AA3" s="145"/>
      <c r="AB3" s="148"/>
      <c r="AC3" s="145"/>
      <c r="AD3" s="145"/>
      <c r="AE3" s="145"/>
    </row>
    <row r="4" spans="1:31" ht="18" customHeight="1" x14ac:dyDescent="0.35">
      <c r="A4" s="28" t="s">
        <v>21</v>
      </c>
      <c r="B4" s="28"/>
      <c r="C4" s="28"/>
      <c r="D4" s="28"/>
      <c r="E4" s="28"/>
      <c r="F4" s="141"/>
      <c r="G4" s="28">
        <v>2112</v>
      </c>
      <c r="H4" s="28">
        <v>2356</v>
      </c>
      <c r="I4" s="28">
        <v>2186</v>
      </c>
      <c r="J4" s="28">
        <f>I4-G4</f>
        <v>74</v>
      </c>
      <c r="K4" s="28">
        <f>I4-H4</f>
        <v>-170</v>
      </c>
      <c r="L4" s="141"/>
      <c r="P4" s="141"/>
      <c r="T4" s="141"/>
      <c r="X4" s="148"/>
      <c r="AB4" s="148"/>
    </row>
    <row r="5" spans="1:31" ht="20.25" customHeight="1" x14ac:dyDescent="0.35">
      <c r="A5" s="28" t="s">
        <v>22</v>
      </c>
      <c r="B5" s="28"/>
      <c r="C5" s="28"/>
      <c r="D5" s="28"/>
      <c r="E5" s="28"/>
      <c r="F5" s="141"/>
      <c r="G5" s="28"/>
      <c r="H5" s="28"/>
      <c r="I5" s="28"/>
      <c r="J5" s="36"/>
      <c r="K5" s="36"/>
      <c r="L5" s="141"/>
      <c r="P5" s="141"/>
      <c r="T5" s="141"/>
      <c r="X5" s="148"/>
      <c r="AB5" s="148"/>
    </row>
    <row r="6" spans="1:31" ht="19.5" customHeight="1" x14ac:dyDescent="0.35">
      <c r="A6" s="28" t="s">
        <v>23</v>
      </c>
      <c r="B6" s="28"/>
      <c r="C6" s="28"/>
      <c r="D6" s="28"/>
      <c r="E6" s="28"/>
      <c r="F6" s="141"/>
      <c r="G6" s="28"/>
      <c r="H6" s="28"/>
      <c r="I6" s="28"/>
      <c r="J6" s="36"/>
      <c r="K6" s="36"/>
      <c r="L6" s="141"/>
      <c r="P6" s="141"/>
      <c r="T6" s="141"/>
      <c r="X6" s="148"/>
      <c r="AB6" s="148"/>
    </row>
    <row r="7" spans="1:31" x14ac:dyDescent="0.35">
      <c r="F7" s="142"/>
      <c r="G7" s="16"/>
      <c r="H7" s="16"/>
      <c r="I7" s="16"/>
      <c r="L7" s="141"/>
      <c r="P7" s="141"/>
      <c r="T7" s="141"/>
      <c r="X7" s="148"/>
      <c r="AB7" s="148"/>
    </row>
    <row r="8" spans="1:31" x14ac:dyDescent="0.35">
      <c r="F8" s="142"/>
      <c r="G8" s="16"/>
      <c r="H8" s="16"/>
      <c r="I8" s="16"/>
      <c r="L8" s="141"/>
      <c r="P8" s="141"/>
      <c r="T8" s="141"/>
      <c r="X8" s="148"/>
      <c r="AB8" s="148"/>
    </row>
    <row r="9" spans="1:31" ht="18" customHeight="1" x14ac:dyDescent="0.35">
      <c r="A9" s="28" t="s">
        <v>12</v>
      </c>
      <c r="B9" s="28"/>
      <c r="C9" s="28"/>
      <c r="D9" s="28"/>
      <c r="E9" s="28"/>
      <c r="F9" s="141"/>
      <c r="G9" s="28"/>
      <c r="H9" s="28"/>
      <c r="I9" s="28"/>
      <c r="J9" s="36"/>
      <c r="K9" s="36"/>
      <c r="L9" s="141"/>
      <c r="P9" s="141"/>
      <c r="T9" s="141"/>
      <c r="X9" s="148"/>
      <c r="AB9" s="148"/>
    </row>
    <row r="10" spans="1:31" ht="19.5" customHeight="1" x14ac:dyDescent="0.35">
      <c r="A10" s="28" t="s">
        <v>24</v>
      </c>
      <c r="B10" s="28"/>
      <c r="C10" s="28"/>
      <c r="D10" s="28"/>
      <c r="E10" s="28"/>
      <c r="F10" s="141"/>
      <c r="G10" s="28"/>
      <c r="H10" s="28"/>
      <c r="I10" s="28"/>
      <c r="J10" s="36"/>
      <c r="K10" s="36"/>
      <c r="L10" s="141"/>
      <c r="P10" s="141"/>
      <c r="T10" s="141"/>
      <c r="X10" s="148"/>
      <c r="AB10" s="148"/>
    </row>
    <row r="11" spans="1:31" ht="17.25" customHeight="1" x14ac:dyDescent="0.35">
      <c r="A11" s="28" t="s">
        <v>25</v>
      </c>
      <c r="B11" s="28"/>
      <c r="C11" s="28"/>
      <c r="D11" s="28"/>
      <c r="E11" s="28"/>
      <c r="F11" s="141"/>
      <c r="G11" s="28"/>
      <c r="H11" s="28"/>
      <c r="I11" s="28"/>
      <c r="J11" s="36"/>
      <c r="K11" s="36"/>
      <c r="L11" s="141"/>
      <c r="P11" s="141"/>
      <c r="T11" s="141"/>
      <c r="X11" s="148"/>
      <c r="AB11" s="148"/>
    </row>
    <row r="12" spans="1:31" ht="18" customHeight="1" x14ac:dyDescent="0.35">
      <c r="A12" s="28" t="s">
        <v>26</v>
      </c>
      <c r="B12" s="28"/>
      <c r="C12" s="28"/>
      <c r="D12" s="28"/>
      <c r="E12" s="28"/>
      <c r="F12" s="141"/>
      <c r="G12" s="28"/>
      <c r="H12" s="28"/>
      <c r="I12" s="28"/>
      <c r="J12" s="36"/>
      <c r="K12" s="36"/>
      <c r="L12" s="141"/>
      <c r="P12" s="141"/>
      <c r="T12" s="141"/>
      <c r="X12" s="148"/>
      <c r="AB12" s="148"/>
    </row>
    <row r="13" spans="1:31" ht="21.75" customHeight="1" x14ac:dyDescent="0.35">
      <c r="A13" s="28" t="s">
        <v>13</v>
      </c>
      <c r="B13" s="28"/>
      <c r="C13" s="28"/>
      <c r="D13" s="28"/>
      <c r="E13" s="28"/>
      <c r="F13" s="141"/>
      <c r="G13" s="28"/>
      <c r="H13" s="28"/>
      <c r="I13" s="28"/>
      <c r="J13" s="36"/>
      <c r="K13" s="36"/>
      <c r="L13" s="141"/>
      <c r="P13" s="141"/>
      <c r="T13" s="141"/>
      <c r="X13" s="148"/>
      <c r="AB13" s="148"/>
    </row>
    <row r="14" spans="1:31" ht="20.25" customHeight="1" x14ac:dyDescent="0.35">
      <c r="A14" s="28" t="s">
        <v>27</v>
      </c>
      <c r="B14" s="28"/>
      <c r="C14" s="28"/>
      <c r="D14" s="28"/>
      <c r="E14" s="28"/>
      <c r="F14" s="141"/>
      <c r="G14" s="28"/>
      <c r="H14" s="28"/>
      <c r="I14" s="28"/>
      <c r="J14" s="36"/>
      <c r="K14" s="36"/>
      <c r="L14" s="141"/>
      <c r="P14" s="141"/>
      <c r="T14" s="141"/>
      <c r="X14" s="148"/>
      <c r="AB14" s="148"/>
    </row>
    <row r="15" spans="1:31" ht="24.75" customHeight="1" x14ac:dyDescent="0.35">
      <c r="A15" s="28" t="s">
        <v>14</v>
      </c>
      <c r="B15" s="28"/>
      <c r="C15" s="28"/>
      <c r="D15" s="28"/>
      <c r="E15" s="28"/>
      <c r="F15" s="141"/>
      <c r="G15" s="28"/>
      <c r="H15" s="28"/>
      <c r="I15" s="28"/>
      <c r="J15" s="36"/>
      <c r="K15" s="36"/>
      <c r="L15" s="141"/>
      <c r="P15" s="141"/>
      <c r="T15" s="141"/>
      <c r="X15" s="148"/>
      <c r="AB15" s="148"/>
    </row>
    <row r="16" spans="1:31" ht="19.5" customHeight="1" x14ac:dyDescent="0.35">
      <c r="A16" s="28" t="s">
        <v>28</v>
      </c>
      <c r="B16" s="28"/>
      <c r="C16" s="28"/>
      <c r="D16" s="28"/>
      <c r="E16" s="28"/>
      <c r="F16" s="141"/>
      <c r="G16" s="28"/>
      <c r="H16" s="28"/>
      <c r="I16" s="28"/>
      <c r="J16" s="36"/>
      <c r="K16" s="36"/>
      <c r="L16" s="141"/>
      <c r="P16" s="141"/>
      <c r="T16" s="141"/>
      <c r="X16" s="148"/>
      <c r="AB16" s="148"/>
    </row>
    <row r="17" spans="1:28" ht="18" customHeight="1" x14ac:dyDescent="0.35">
      <c r="A17" s="28" t="s">
        <v>29</v>
      </c>
      <c r="B17" s="28"/>
      <c r="C17" s="28"/>
      <c r="D17" s="28"/>
      <c r="E17" s="28"/>
      <c r="F17" s="141"/>
      <c r="G17" s="28"/>
      <c r="H17" s="28"/>
      <c r="I17" s="28"/>
      <c r="J17" s="36"/>
      <c r="K17" s="36"/>
      <c r="L17" s="141"/>
      <c r="P17" s="141"/>
      <c r="T17" s="141"/>
      <c r="X17" s="148"/>
      <c r="AB17" s="148"/>
    </row>
    <row r="18" spans="1:28" ht="20.25" customHeight="1" x14ac:dyDescent="0.35">
      <c r="A18" s="28" t="s">
        <v>30</v>
      </c>
      <c r="B18" s="28"/>
      <c r="C18" s="28"/>
      <c r="D18" s="28"/>
      <c r="E18" s="28"/>
      <c r="F18" s="141"/>
      <c r="G18" s="28"/>
      <c r="H18" s="28"/>
      <c r="I18" s="28"/>
      <c r="J18" s="36"/>
      <c r="K18" s="36"/>
      <c r="L18" s="141"/>
      <c r="P18" s="141"/>
      <c r="T18" s="141"/>
      <c r="X18" s="148"/>
      <c r="AB18" s="148"/>
    </row>
    <row r="19" spans="1:28" ht="24.75" customHeight="1" x14ac:dyDescent="0.35">
      <c r="A19" s="28" t="s">
        <v>16</v>
      </c>
      <c r="B19" s="28"/>
      <c r="C19" s="28"/>
      <c r="D19" s="28"/>
      <c r="E19" s="28"/>
      <c r="F19" s="141"/>
      <c r="G19" s="28"/>
      <c r="H19" s="28"/>
      <c r="I19" s="28"/>
      <c r="J19" s="36"/>
      <c r="K19" s="36"/>
      <c r="L19" s="141"/>
      <c r="P19" s="141"/>
      <c r="T19" s="141"/>
      <c r="X19" s="148"/>
      <c r="AB19" s="148"/>
    </row>
    <row r="20" spans="1:28" x14ac:dyDescent="0.35">
      <c r="F20" s="141"/>
      <c r="L20" s="141"/>
      <c r="P20" s="141"/>
      <c r="T20" s="141"/>
      <c r="X20" s="148"/>
      <c r="AB20" s="148"/>
    </row>
    <row r="21" spans="1:28" x14ac:dyDescent="0.35">
      <c r="F21" s="141"/>
      <c r="L21" s="141"/>
      <c r="P21" s="141"/>
      <c r="T21" s="141"/>
      <c r="X21" s="148"/>
      <c r="AB21" s="148"/>
    </row>
    <row r="22" spans="1:28" x14ac:dyDescent="0.35">
      <c r="F22" s="143"/>
      <c r="L22" s="143"/>
      <c r="P22" s="143"/>
      <c r="T22" s="143"/>
      <c r="X22" s="148"/>
      <c r="AB22" s="148"/>
    </row>
    <row r="23" spans="1:28" x14ac:dyDescent="0.35">
      <c r="X23" s="34"/>
      <c r="AB23" s="35"/>
    </row>
  </sheetData>
  <mergeCells count="20">
    <mergeCell ref="Y3:AA3"/>
    <mergeCell ref="AB1:AB22"/>
    <mergeCell ref="AC1:AE1"/>
    <mergeCell ref="X1:X22"/>
    <mergeCell ref="AC3:AE3"/>
    <mergeCell ref="Y1:AA1"/>
    <mergeCell ref="G1:J1"/>
    <mergeCell ref="B1:E1"/>
    <mergeCell ref="M1:O1"/>
    <mergeCell ref="Q1:S1"/>
    <mergeCell ref="U1:W1"/>
    <mergeCell ref="F1:F22"/>
    <mergeCell ref="L1:L22"/>
    <mergeCell ref="P1:P22"/>
    <mergeCell ref="T1:T22"/>
    <mergeCell ref="B3:D3"/>
    <mergeCell ref="G3:I3"/>
    <mergeCell ref="M3:O3"/>
    <mergeCell ref="Q3:S3"/>
    <mergeCell ref="U3:W3"/>
  </mergeCells>
  <pageMargins left="0.7" right="0.7" top="0.75" bottom="0.75" header="0.3" footer="0.3"/>
  <pageSetup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47"/>
  <sheetViews>
    <sheetView tabSelected="1" topLeftCell="A16" zoomScaleNormal="100" workbookViewId="0">
      <pane xSplit="1" topLeftCell="B1" activePane="topRight" state="frozen"/>
      <selection activeCell="A13" sqref="A13"/>
      <selection pane="topRight" activeCell="H39" sqref="H39"/>
    </sheetView>
  </sheetViews>
  <sheetFormatPr defaultRowHeight="13.15" x14ac:dyDescent="0.4"/>
  <cols>
    <col min="1" max="1" width="18.86328125" customWidth="1"/>
    <col min="2" max="2" width="12.59765625" bestFit="1" customWidth="1"/>
    <col min="3" max="3" width="11.59765625" bestFit="1" customWidth="1"/>
    <col min="4" max="4" width="10.59765625" style="1" bestFit="1" customWidth="1"/>
    <col min="5" max="5" width="11.265625" style="1" bestFit="1" customWidth="1"/>
    <col min="6" max="7" width="13" style="1" bestFit="1" customWidth="1"/>
    <col min="8" max="8" width="11.59765625" bestFit="1" customWidth="1"/>
    <col min="9" max="9" width="9.86328125" bestFit="1" customWidth="1"/>
    <col min="10" max="10" width="10.59765625" bestFit="1" customWidth="1"/>
    <col min="11" max="11" width="11.59765625" bestFit="1" customWidth="1"/>
    <col min="12" max="12" width="10.59765625" bestFit="1" customWidth="1"/>
    <col min="13" max="13" width="13" bestFit="1" customWidth="1"/>
    <col min="14" max="14" width="13" style="1" bestFit="1" customWidth="1"/>
    <col min="15" max="15" width="13.73046875" bestFit="1" customWidth="1"/>
    <col min="16" max="16" width="10.59765625" customWidth="1"/>
    <col min="17" max="17" width="13" customWidth="1"/>
    <col min="18" max="18" width="11.1328125" customWidth="1"/>
    <col min="19" max="20" width="10.86328125" bestFit="1" customWidth="1"/>
    <col min="21" max="21" width="10.59765625" bestFit="1" customWidth="1"/>
    <col min="22" max="22" width="12.1328125" customWidth="1"/>
    <col min="23" max="23" width="13.265625" customWidth="1"/>
    <col min="25" max="25" width="9.86328125" customWidth="1"/>
  </cols>
  <sheetData>
    <row r="1" spans="1:27" x14ac:dyDescent="0.4">
      <c r="K1">
        <v>30</v>
      </c>
    </row>
    <row r="2" spans="1:27" x14ac:dyDescent="0.4">
      <c r="K2" s="2">
        <v>0</v>
      </c>
    </row>
    <row r="4" spans="1:27" x14ac:dyDescent="0.4">
      <c r="O4" s="3"/>
      <c r="P4" s="3"/>
    </row>
    <row r="5" spans="1:27" ht="18.75" customHeight="1" x14ac:dyDescent="0.5">
      <c r="A5" s="149" t="s">
        <v>90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S5" s="4"/>
    </row>
    <row r="6" spans="1:27" x14ac:dyDescent="0.4">
      <c r="A6" s="5"/>
      <c r="B6" s="6"/>
      <c r="C6" s="38"/>
      <c r="D6" s="129"/>
      <c r="E6" s="150" t="s">
        <v>77</v>
      </c>
      <c r="F6" s="150"/>
      <c r="G6" s="150"/>
      <c r="H6" s="150"/>
      <c r="I6" s="7"/>
      <c r="J6" s="7"/>
      <c r="K6" s="5"/>
      <c r="L6" s="7" t="s">
        <v>35</v>
      </c>
      <c r="M6" s="161"/>
      <c r="N6" s="7" t="s">
        <v>0</v>
      </c>
      <c r="O6" s="162"/>
      <c r="P6" s="8"/>
      <c r="S6" s="147" t="s">
        <v>36</v>
      </c>
      <c r="T6" s="151"/>
      <c r="U6" s="151"/>
      <c r="V6" s="151"/>
      <c r="W6" s="152"/>
    </row>
    <row r="7" spans="1:27" x14ac:dyDescent="0.4">
      <c r="A7" s="5"/>
      <c r="B7" s="9"/>
      <c r="C7" s="39"/>
      <c r="D7" s="130"/>
      <c r="E7" s="153" t="s">
        <v>91</v>
      </c>
      <c r="F7" s="153"/>
      <c r="G7" s="153"/>
      <c r="H7" s="153"/>
      <c r="I7" s="7"/>
      <c r="J7" s="7"/>
      <c r="K7" s="5"/>
      <c r="L7" s="24"/>
      <c r="M7" s="118"/>
      <c r="N7" s="7"/>
      <c r="O7" s="10"/>
      <c r="P7" s="10"/>
      <c r="S7" s="24"/>
      <c r="T7" s="24"/>
      <c r="U7" s="24"/>
      <c r="V7" s="24"/>
    </row>
    <row r="8" spans="1:27" x14ac:dyDescent="0.4">
      <c r="B8" s="4"/>
      <c r="C8" s="24" t="s">
        <v>37</v>
      </c>
      <c r="D8" s="7" t="s">
        <v>83</v>
      </c>
      <c r="E8" s="7" t="s">
        <v>84</v>
      </c>
      <c r="F8" s="7" t="s">
        <v>85</v>
      </c>
      <c r="G8" s="7" t="s">
        <v>87</v>
      </c>
      <c r="H8" s="4"/>
      <c r="I8" s="4"/>
      <c r="J8" s="4"/>
      <c r="K8" s="11"/>
      <c r="S8" s="24">
        <f>D9</f>
        <v>7</v>
      </c>
      <c r="T8" s="24">
        <f>E9</f>
        <v>7</v>
      </c>
      <c r="U8" s="24">
        <f>F9</f>
        <v>7</v>
      </c>
      <c r="V8" s="24">
        <f>G9</f>
        <v>10</v>
      </c>
      <c r="W8">
        <f>K1</f>
        <v>30</v>
      </c>
    </row>
    <row r="9" spans="1:27" x14ac:dyDescent="0.4">
      <c r="B9" s="4"/>
      <c r="C9" s="24" t="s">
        <v>38</v>
      </c>
      <c r="D9" s="7">
        <v>7</v>
      </c>
      <c r="E9" s="7">
        <v>7</v>
      </c>
      <c r="F9" s="7">
        <v>7</v>
      </c>
      <c r="G9" s="7">
        <v>10</v>
      </c>
      <c r="H9" s="7">
        <f>SUM(D9:G9)</f>
        <v>31</v>
      </c>
      <c r="I9" s="12">
        <f>H9</f>
        <v>31</v>
      </c>
      <c r="J9" s="40">
        <f>H9</f>
        <v>31</v>
      </c>
      <c r="K9" s="13"/>
      <c r="M9" s="4"/>
      <c r="N9" s="14"/>
      <c r="O9" s="4"/>
      <c r="S9" s="24" t="str">
        <f>D8</f>
        <v>(1 to 7)</v>
      </c>
      <c r="T9" s="26" t="str">
        <f>E8</f>
        <v>(8 to 14)</v>
      </c>
      <c r="U9" s="26" t="str">
        <f>F8</f>
        <v>(15 to 21)</v>
      </c>
      <c r="V9" s="26" t="str">
        <f>G8</f>
        <v>(22 to 31)</v>
      </c>
    </row>
    <row r="10" spans="1:27" x14ac:dyDescent="0.4">
      <c r="A10" s="15"/>
      <c r="B10" s="123" t="s">
        <v>1</v>
      </c>
      <c r="C10" s="123" t="s">
        <v>15</v>
      </c>
      <c r="D10" s="123" t="s">
        <v>2</v>
      </c>
      <c r="E10" s="123" t="s">
        <v>3</v>
      </c>
      <c r="F10" s="123" t="s">
        <v>4</v>
      </c>
      <c r="G10" s="123" t="s">
        <v>5</v>
      </c>
      <c r="H10" s="123" t="s">
        <v>7</v>
      </c>
      <c r="I10" s="154" t="s">
        <v>8</v>
      </c>
      <c r="J10" s="155"/>
      <c r="K10" s="156" t="s">
        <v>8</v>
      </c>
      <c r="L10" s="157"/>
      <c r="M10" s="158" t="s">
        <v>78</v>
      </c>
      <c r="N10" s="159"/>
      <c r="O10" s="160"/>
      <c r="P10" s="123"/>
      <c r="Q10" s="16"/>
      <c r="R10" s="16"/>
      <c r="S10" s="134" t="s">
        <v>15</v>
      </c>
      <c r="T10" s="134" t="s">
        <v>2</v>
      </c>
      <c r="U10" s="134" t="s">
        <v>3</v>
      </c>
      <c r="V10" s="134" t="s">
        <v>4</v>
      </c>
      <c r="W10" s="134" t="s">
        <v>6</v>
      </c>
    </row>
    <row r="11" spans="1:27" ht="39.4" x14ac:dyDescent="0.4">
      <c r="A11" s="41"/>
      <c r="B11" s="42" t="s">
        <v>9</v>
      </c>
      <c r="C11" s="43" t="s">
        <v>39</v>
      </c>
      <c r="D11" s="43" t="s">
        <v>79</v>
      </c>
      <c r="E11" s="43" t="s">
        <v>80</v>
      </c>
      <c r="F11" s="43" t="s">
        <v>81</v>
      </c>
      <c r="G11" s="43" t="s">
        <v>82</v>
      </c>
      <c r="H11" s="43" t="s">
        <v>40</v>
      </c>
      <c r="I11" s="44" t="s">
        <v>10</v>
      </c>
      <c r="J11" s="44" t="s">
        <v>41</v>
      </c>
      <c r="K11" s="45" t="s">
        <v>42</v>
      </c>
      <c r="L11" s="45" t="s">
        <v>43</v>
      </c>
      <c r="M11" s="43" t="s">
        <v>86</v>
      </c>
      <c r="N11" s="43" t="s">
        <v>88</v>
      </c>
      <c r="O11" s="43" t="s">
        <v>89</v>
      </c>
      <c r="P11" s="43" t="s">
        <v>44</v>
      </c>
      <c r="Q11" s="46"/>
      <c r="R11" s="47"/>
      <c r="S11" s="48" t="s">
        <v>45</v>
      </c>
      <c r="T11" s="27" t="s">
        <v>46</v>
      </c>
      <c r="U11" s="27" t="s">
        <v>47</v>
      </c>
      <c r="V11" s="27" t="s">
        <v>48</v>
      </c>
      <c r="W11" s="48" t="s">
        <v>49</v>
      </c>
      <c r="X11" s="16"/>
      <c r="Y11" s="16"/>
      <c r="Z11" s="16"/>
      <c r="AA11" s="16"/>
    </row>
    <row r="12" spans="1:27" x14ac:dyDescent="0.4">
      <c r="A12" s="15" t="s">
        <v>50</v>
      </c>
      <c r="B12" s="165"/>
      <c r="C12" s="165"/>
      <c r="D12" s="57">
        <f t="shared" ref="D12:H14" si="0">S12</f>
        <v>0</v>
      </c>
      <c r="E12" s="57">
        <f t="shared" si="0"/>
        <v>0</v>
      </c>
      <c r="F12" s="57">
        <f t="shared" si="0"/>
        <v>0</v>
      </c>
      <c r="G12" s="57">
        <f t="shared" si="0"/>
        <v>0</v>
      </c>
      <c r="H12" s="128">
        <f t="shared" si="0"/>
        <v>0</v>
      </c>
      <c r="I12" s="50">
        <f>P12-(B12/$H$9*$K$2)</f>
        <v>0</v>
      </c>
      <c r="J12" s="50">
        <f>SUM(P12)-(C12/$H$9*$K$2)</f>
        <v>0</v>
      </c>
      <c r="K12" s="25">
        <f>W12-B12</f>
        <v>0</v>
      </c>
      <c r="L12" s="51">
        <f>H12-(C12)</f>
        <v>0</v>
      </c>
      <c r="M12" s="125"/>
      <c r="N12" s="126"/>
      <c r="O12" s="125"/>
      <c r="P12" s="52">
        <f>SUM(D12:G12)</f>
        <v>0</v>
      </c>
      <c r="Q12" s="4"/>
      <c r="R12" s="52">
        <f>C12</f>
        <v>0</v>
      </c>
      <c r="S12" s="163"/>
      <c r="T12" s="163"/>
      <c r="U12" s="163"/>
      <c r="V12" s="164"/>
      <c r="W12" s="53">
        <f>S12+T12+U12+V12</f>
        <v>0</v>
      </c>
      <c r="X12" s="17"/>
      <c r="Y12" s="17"/>
      <c r="Z12" s="17"/>
      <c r="AA12" s="17"/>
    </row>
    <row r="13" spans="1:27" x14ac:dyDescent="0.4">
      <c r="A13" s="54" t="s">
        <v>51</v>
      </c>
      <c r="B13" s="166"/>
      <c r="C13" s="166"/>
      <c r="D13" s="57">
        <f t="shared" si="0"/>
        <v>0</v>
      </c>
      <c r="E13" s="57">
        <f t="shared" si="0"/>
        <v>0</v>
      </c>
      <c r="F13" s="57">
        <f t="shared" si="0"/>
        <v>0</v>
      </c>
      <c r="G13" s="57">
        <f t="shared" si="0"/>
        <v>0</v>
      </c>
      <c r="H13" s="29">
        <f t="shared" si="0"/>
        <v>0</v>
      </c>
      <c r="I13" s="50">
        <f>P13-(B13/$H$9*$K$2)</f>
        <v>0</v>
      </c>
      <c r="J13" s="50">
        <f>SUM(P13)-(C13/$H$9*$K$2)</f>
        <v>0</v>
      </c>
      <c r="K13" s="25">
        <f>W13-B13</f>
        <v>0</v>
      </c>
      <c r="L13" s="58">
        <f>H13-(C13)</f>
        <v>0</v>
      </c>
      <c r="M13" s="56"/>
      <c r="N13" s="117"/>
      <c r="O13" s="56"/>
      <c r="P13" s="52">
        <f>SUM(D13:G13)</f>
        <v>0</v>
      </c>
      <c r="Q13" s="59"/>
      <c r="R13" s="52">
        <f>C13</f>
        <v>0</v>
      </c>
      <c r="S13" s="163"/>
      <c r="T13" s="163"/>
      <c r="U13" s="163"/>
      <c r="V13" s="164"/>
      <c r="W13" s="53">
        <f>S13+T13+U13+V13</f>
        <v>0</v>
      </c>
      <c r="X13" s="17"/>
      <c r="Y13" s="17"/>
      <c r="Z13" s="17"/>
      <c r="AA13" s="17"/>
    </row>
    <row r="14" spans="1:27" x14ac:dyDescent="0.4">
      <c r="A14" s="54" t="s">
        <v>52</v>
      </c>
      <c r="B14" s="166"/>
      <c r="C14" s="166"/>
      <c r="D14" s="57">
        <f t="shared" si="0"/>
        <v>0</v>
      </c>
      <c r="E14" s="57">
        <f t="shared" si="0"/>
        <v>0</v>
      </c>
      <c r="F14" s="57">
        <f t="shared" si="0"/>
        <v>0</v>
      </c>
      <c r="G14" s="57">
        <f t="shared" si="0"/>
        <v>0</v>
      </c>
      <c r="H14" s="29">
        <f t="shared" si="0"/>
        <v>0</v>
      </c>
      <c r="I14" s="50">
        <f>P14-(B14/$H$9*$K$2)</f>
        <v>0</v>
      </c>
      <c r="J14" s="50">
        <f>SUM(P14)-(C14/$H$9*$K$2)</f>
        <v>0</v>
      </c>
      <c r="K14" s="25">
        <f>W14-B14</f>
        <v>0</v>
      </c>
      <c r="L14" s="58">
        <f>H14-(C14)</f>
        <v>0</v>
      </c>
      <c r="M14" s="56"/>
      <c r="N14" s="117"/>
      <c r="O14" s="56"/>
      <c r="P14" s="52">
        <f>SUM(D14:G14)</f>
        <v>0</v>
      </c>
      <c r="Q14" s="59"/>
      <c r="R14" s="52">
        <f>C14</f>
        <v>0</v>
      </c>
      <c r="S14" s="163"/>
      <c r="T14" s="163"/>
      <c r="U14" s="163"/>
      <c r="V14" s="163"/>
      <c r="W14" s="53">
        <f>S14+T14+U14+V14</f>
        <v>0</v>
      </c>
      <c r="X14" s="16"/>
      <c r="Y14" s="17"/>
      <c r="Z14" s="17"/>
      <c r="AA14" s="17"/>
    </row>
    <row r="15" spans="1:27" x14ac:dyDescent="0.4">
      <c r="A15" s="54"/>
      <c r="B15" s="55"/>
      <c r="C15" s="55"/>
      <c r="D15" s="61"/>
      <c r="E15" s="61"/>
      <c r="F15" s="61"/>
      <c r="G15" s="61"/>
      <c r="H15" s="61"/>
      <c r="I15" s="62"/>
      <c r="J15" s="62"/>
      <c r="K15" s="58"/>
      <c r="L15" s="58"/>
      <c r="M15" s="55"/>
      <c r="N15" s="18"/>
      <c r="O15" s="55"/>
      <c r="P15" s="52"/>
      <c r="Q15" s="59"/>
      <c r="R15" s="4"/>
      <c r="S15" s="52"/>
      <c r="T15" s="52"/>
      <c r="U15" s="52"/>
      <c r="V15" s="60"/>
      <c r="W15" s="53"/>
      <c r="X15" s="16"/>
      <c r="Y15" s="17"/>
      <c r="Z15" s="16"/>
      <c r="AA15" s="16"/>
    </row>
    <row r="16" spans="1:27" x14ac:dyDescent="0.4">
      <c r="A16" s="63" t="s">
        <v>53</v>
      </c>
      <c r="B16" s="64">
        <f>SUM(B12:B15)</f>
        <v>0</v>
      </c>
      <c r="C16" s="64">
        <f>SUM(C12:C15)</f>
        <v>0</v>
      </c>
      <c r="D16" s="64">
        <f>SUM(D12:D15)</f>
        <v>0</v>
      </c>
      <c r="E16" s="64">
        <f>SUM(E12:E15)</f>
        <v>0</v>
      </c>
      <c r="F16" s="64">
        <f>SUM(F12:F15)</f>
        <v>0</v>
      </c>
      <c r="G16" s="64">
        <f t="shared" ref="G16" si="1">SUM(G12:G15)</f>
        <v>0</v>
      </c>
      <c r="H16" s="64">
        <f t="shared" ref="H16:P16" si="2">SUM(H12:H15)</f>
        <v>0</v>
      </c>
      <c r="I16" s="65">
        <f t="shared" ref="I16:O16" si="3">SUM(I12:I15)</f>
        <v>0</v>
      </c>
      <c r="J16" s="65">
        <f t="shared" si="3"/>
        <v>0</v>
      </c>
      <c r="K16" s="64">
        <f t="shared" si="3"/>
        <v>0</v>
      </c>
      <c r="L16" s="64">
        <f t="shared" si="3"/>
        <v>0</v>
      </c>
      <c r="M16" s="64">
        <f t="shared" si="3"/>
        <v>0</v>
      </c>
      <c r="N16" s="64">
        <f t="shared" si="3"/>
        <v>0</v>
      </c>
      <c r="O16" s="64">
        <f t="shared" si="3"/>
        <v>0</v>
      </c>
      <c r="P16" s="52">
        <f t="shared" si="2"/>
        <v>0</v>
      </c>
      <c r="Q16" s="14">
        <f>SUM(Q13:Q15)</f>
        <v>0</v>
      </c>
      <c r="R16" s="53">
        <f>SUM(R12:R15)</f>
        <v>0</v>
      </c>
      <c r="S16" s="64">
        <f t="shared" ref="S16:W16" si="4">SUM(S12:S15)</f>
        <v>0</v>
      </c>
      <c r="T16" s="64">
        <f>SUM(T12:T15)</f>
        <v>0</v>
      </c>
      <c r="U16" s="64">
        <f t="shared" si="4"/>
        <v>0</v>
      </c>
      <c r="V16" s="64">
        <f t="shared" si="4"/>
        <v>0</v>
      </c>
      <c r="W16" s="64">
        <f t="shared" si="4"/>
        <v>0</v>
      </c>
      <c r="X16" s="17"/>
      <c r="Y16" s="17"/>
      <c r="Z16" s="16"/>
      <c r="AA16" s="16"/>
    </row>
    <row r="17" spans="1:27" x14ac:dyDescent="0.4">
      <c r="A17" s="54" t="s">
        <v>54</v>
      </c>
      <c r="B17" s="166"/>
      <c r="C17" s="166"/>
      <c r="D17" s="57" t="e">
        <f t="shared" ref="D17:H19" si="5">S17</f>
        <v>#DIV/0!</v>
      </c>
      <c r="E17" s="57" t="e">
        <f t="shared" si="5"/>
        <v>#DIV/0!</v>
      </c>
      <c r="F17" s="57" t="e">
        <f t="shared" si="5"/>
        <v>#DIV/0!</v>
      </c>
      <c r="G17" s="57" t="e">
        <f t="shared" si="5"/>
        <v>#DIV/0!</v>
      </c>
      <c r="H17" s="49" t="e">
        <f t="shared" si="5"/>
        <v>#DIV/0!</v>
      </c>
      <c r="I17" s="50" t="e">
        <f>SUM(P17)-(B17/$H$9*$K$2)</f>
        <v>#DIV/0!</v>
      </c>
      <c r="J17" s="50" t="e">
        <f>SUM(P17)-(C17/$H$9*$K$2)</f>
        <v>#DIV/0!</v>
      </c>
      <c r="K17" s="25" t="e">
        <f>W17-B17</f>
        <v>#DIV/0!</v>
      </c>
      <c r="L17" s="51" t="e">
        <f>H17-(C17)</f>
        <v>#DIV/0!</v>
      </c>
      <c r="M17" s="55">
        <f>M12*0.8</f>
        <v>0</v>
      </c>
      <c r="N17" s="18">
        <f>N12*0.8</f>
        <v>0</v>
      </c>
      <c r="O17" s="18">
        <f>O12*0.8</f>
        <v>0</v>
      </c>
      <c r="P17" s="52" t="e">
        <f>SUM(D17:G17)</f>
        <v>#DIV/0!</v>
      </c>
      <c r="Q17" s="66" t="e">
        <f>R17/C12</f>
        <v>#DIV/0!</v>
      </c>
      <c r="R17" s="60">
        <f>C17</f>
        <v>0</v>
      </c>
      <c r="S17" s="52" t="e">
        <f>S12*$Q$17</f>
        <v>#DIV/0!</v>
      </c>
      <c r="T17" s="52" t="e">
        <f>T12*$Q$17</f>
        <v>#DIV/0!</v>
      </c>
      <c r="U17" s="52" t="e">
        <f>U12*$Q$17</f>
        <v>#DIV/0!</v>
      </c>
      <c r="V17" s="52" t="e">
        <f>V12*$Q$17</f>
        <v>#DIV/0!</v>
      </c>
      <c r="W17" s="53" t="e">
        <f>S17+T17+U17+V17</f>
        <v>#DIV/0!</v>
      </c>
      <c r="X17" s="17"/>
      <c r="Y17" s="16"/>
      <c r="Z17" s="16"/>
      <c r="AA17" s="16"/>
    </row>
    <row r="18" spans="1:27" x14ac:dyDescent="0.4">
      <c r="A18" s="54" t="s">
        <v>55</v>
      </c>
      <c r="B18" s="166"/>
      <c r="C18" s="166"/>
      <c r="D18" s="57" t="e">
        <f t="shared" si="5"/>
        <v>#DIV/0!</v>
      </c>
      <c r="E18" s="57" t="e">
        <f t="shared" si="5"/>
        <v>#DIV/0!</v>
      </c>
      <c r="F18" s="57" t="e">
        <f t="shared" si="5"/>
        <v>#DIV/0!</v>
      </c>
      <c r="G18" s="57" t="e">
        <f t="shared" si="5"/>
        <v>#DIV/0!</v>
      </c>
      <c r="H18" s="57" t="e">
        <f t="shared" si="5"/>
        <v>#DIV/0!</v>
      </c>
      <c r="I18" s="50" t="e">
        <f>SUM(P18)-(B18/$H$9*$K$2)</f>
        <v>#DIV/0!</v>
      </c>
      <c r="J18" s="50" t="e">
        <f>SUM(P18)-(C18/$H$9*$K$2)</f>
        <v>#DIV/0!</v>
      </c>
      <c r="K18" s="25" t="e">
        <f>W18-B18</f>
        <v>#DIV/0!</v>
      </c>
      <c r="L18" s="58" t="e">
        <f>H18-(C18)</f>
        <v>#DIV/0!</v>
      </c>
      <c r="M18" s="55">
        <f>M13*0.33</f>
        <v>0</v>
      </c>
      <c r="N18" s="18">
        <f>N13*0.33</f>
        <v>0</v>
      </c>
      <c r="O18" s="18">
        <f>O13*0.33</f>
        <v>0</v>
      </c>
      <c r="P18" s="52" t="e">
        <f>SUM(D18:G18)</f>
        <v>#DIV/0!</v>
      </c>
      <c r="Q18" s="66" t="e">
        <f>R18/C13</f>
        <v>#DIV/0!</v>
      </c>
      <c r="R18" s="60">
        <f>C18</f>
        <v>0</v>
      </c>
      <c r="S18" s="52" t="e">
        <f>S13*$Q$18</f>
        <v>#DIV/0!</v>
      </c>
      <c r="T18" s="52" t="e">
        <f>T13*$Q$18</f>
        <v>#DIV/0!</v>
      </c>
      <c r="U18" s="52" t="e">
        <f>U13*$Q$18</f>
        <v>#DIV/0!</v>
      </c>
      <c r="V18" s="52" t="e">
        <f>V13*$Q$18</f>
        <v>#DIV/0!</v>
      </c>
      <c r="W18" s="53" t="e">
        <f t="shared" ref="W18:W19" si="6">S18+T18+U18+V18</f>
        <v>#DIV/0!</v>
      </c>
      <c r="X18" s="17"/>
      <c r="Y18" s="16"/>
      <c r="Z18" s="16"/>
      <c r="AA18" s="16"/>
    </row>
    <row r="19" spans="1:27" x14ac:dyDescent="0.4">
      <c r="A19" s="54" t="s">
        <v>56</v>
      </c>
      <c r="B19" s="166"/>
      <c r="C19" s="166"/>
      <c r="D19" s="57">
        <f t="shared" si="5"/>
        <v>0</v>
      </c>
      <c r="E19" s="57">
        <f t="shared" si="5"/>
        <v>0</v>
      </c>
      <c r="F19" s="57">
        <f t="shared" si="5"/>
        <v>0</v>
      </c>
      <c r="G19" s="57">
        <f t="shared" si="5"/>
        <v>0</v>
      </c>
      <c r="H19" s="57">
        <f t="shared" si="5"/>
        <v>0</v>
      </c>
      <c r="I19" s="50">
        <f>SUM(P19)-(B19/$H$9*$K$2)</f>
        <v>0</v>
      </c>
      <c r="J19" s="50">
        <f>SUM(P19)-(C19/$H$9*$K$2)</f>
        <v>0</v>
      </c>
      <c r="K19" s="25">
        <f>W19-B19</f>
        <v>0</v>
      </c>
      <c r="L19" s="58">
        <f>H19-(C19)</f>
        <v>0</v>
      </c>
      <c r="M19" s="55">
        <f>M14*0.7</f>
        <v>0</v>
      </c>
      <c r="N19" s="18">
        <f>N14*0.7</f>
        <v>0</v>
      </c>
      <c r="O19" s="18">
        <f>O14*0.7</f>
        <v>0</v>
      </c>
      <c r="P19" s="52">
        <f>SUM(D19:G19)</f>
        <v>0</v>
      </c>
      <c r="Q19" s="66">
        <v>0.7</v>
      </c>
      <c r="R19" s="60">
        <f>C19</f>
        <v>0</v>
      </c>
      <c r="S19" s="52">
        <f>S14*$Q$19</f>
        <v>0</v>
      </c>
      <c r="T19" s="52">
        <f>T14*$Q$19</f>
        <v>0</v>
      </c>
      <c r="U19" s="52">
        <f>U14*$Q$19</f>
        <v>0</v>
      </c>
      <c r="V19" s="52">
        <f>V14*$Q$19</f>
        <v>0</v>
      </c>
      <c r="W19" s="53">
        <f t="shared" si="6"/>
        <v>0</v>
      </c>
      <c r="X19" s="16"/>
      <c r="Y19" s="16"/>
      <c r="Z19" s="16"/>
      <c r="AA19" s="16"/>
    </row>
    <row r="20" spans="1:27" x14ac:dyDescent="0.4">
      <c r="A20" s="54"/>
      <c r="B20" s="67"/>
      <c r="C20" s="55"/>
      <c r="D20" s="57"/>
      <c r="E20" s="57"/>
      <c r="F20" s="57"/>
      <c r="G20" s="57"/>
      <c r="H20" s="57"/>
      <c r="I20" s="62"/>
      <c r="J20" s="62"/>
      <c r="K20" s="58"/>
      <c r="L20" s="68"/>
      <c r="M20" s="55"/>
      <c r="N20" s="18"/>
      <c r="O20" s="55"/>
      <c r="P20" s="52"/>
      <c r="R20" s="14"/>
      <c r="S20" s="52"/>
      <c r="T20" s="52"/>
      <c r="U20" s="52"/>
      <c r="V20" s="52"/>
      <c r="W20" s="53"/>
      <c r="X20" s="16"/>
      <c r="Y20" s="16"/>
      <c r="Z20" s="16"/>
      <c r="AA20" s="16"/>
    </row>
    <row r="21" spans="1:27" x14ac:dyDescent="0.4">
      <c r="A21" s="63" t="s">
        <v>57</v>
      </c>
      <c r="B21" s="64">
        <f>SUM(B17:B20)</f>
        <v>0</v>
      </c>
      <c r="C21" s="64">
        <f>SUM(C17:C20)</f>
        <v>0</v>
      </c>
      <c r="D21" s="64" t="e">
        <f>SUM(D17:D20)</f>
        <v>#DIV/0!</v>
      </c>
      <c r="E21" s="64" t="e">
        <f>SUM(E17:E20)</f>
        <v>#DIV/0!</v>
      </c>
      <c r="F21" s="64" t="e">
        <f t="shared" ref="F21" si="7">SUM(F17:F20)</f>
        <v>#DIV/0!</v>
      </c>
      <c r="G21" s="64" t="e">
        <f t="shared" ref="G21:L21" si="8">SUM(G17:G20)</f>
        <v>#DIV/0!</v>
      </c>
      <c r="H21" s="64" t="e">
        <f t="shared" si="8"/>
        <v>#DIV/0!</v>
      </c>
      <c r="I21" s="65" t="e">
        <f t="shared" si="8"/>
        <v>#DIV/0!</v>
      </c>
      <c r="J21" s="65" t="e">
        <f t="shared" si="8"/>
        <v>#DIV/0!</v>
      </c>
      <c r="K21" s="64" t="e">
        <f t="shared" si="8"/>
        <v>#DIV/0!</v>
      </c>
      <c r="L21" s="64" t="e">
        <f t="shared" si="8"/>
        <v>#DIV/0!</v>
      </c>
      <c r="M21" s="64">
        <f>SUM(M17:M20)</f>
        <v>0</v>
      </c>
      <c r="N21" s="64">
        <f>SUM(N17:N20)</f>
        <v>0</v>
      </c>
      <c r="O21" s="64">
        <f>SUM(O17:O20)</f>
        <v>0</v>
      </c>
      <c r="P21" s="64"/>
      <c r="Q21" s="4"/>
      <c r="R21" s="52">
        <f t="shared" ref="R21:V21" si="9">SUM(R17:R20)</f>
        <v>0</v>
      </c>
      <c r="S21" s="52" t="e">
        <f>SUM(S17:S20)</f>
        <v>#DIV/0!</v>
      </c>
      <c r="T21" s="52" t="e">
        <f>SUM(T17:T20)</f>
        <v>#DIV/0!</v>
      </c>
      <c r="U21" s="52" t="e">
        <f t="shared" si="9"/>
        <v>#DIV/0!</v>
      </c>
      <c r="V21" s="52" t="e">
        <f t="shared" si="9"/>
        <v>#DIV/0!</v>
      </c>
      <c r="W21" s="53" t="e">
        <f>SUM(W17:W20)</f>
        <v>#DIV/0!</v>
      </c>
      <c r="X21" s="16"/>
      <c r="Y21" s="16"/>
      <c r="Z21" s="16"/>
      <c r="AA21" s="16"/>
    </row>
    <row r="22" spans="1:27" x14ac:dyDescent="0.4">
      <c r="A22" s="28" t="s">
        <v>58</v>
      </c>
      <c r="B22" s="164"/>
      <c r="C22" s="164"/>
      <c r="D22" s="53">
        <f>S22</f>
        <v>0</v>
      </c>
      <c r="E22" s="53">
        <f>T22</f>
        <v>0</v>
      </c>
      <c r="F22" s="53">
        <f>U22</f>
        <v>0</v>
      </c>
      <c r="G22" s="53">
        <f>V22</f>
        <v>0</v>
      </c>
      <c r="H22" s="49">
        <f t="shared" ref="H22" si="10">W22</f>
        <v>0</v>
      </c>
      <c r="I22" s="50">
        <f>SUM(P22)-(B22/$H$9*$K$2)</f>
        <v>0</v>
      </c>
      <c r="J22" s="50">
        <f>SUM(P22)-(C22/$H$9*$K$2)</f>
        <v>0</v>
      </c>
      <c r="K22" s="69">
        <f>W22-B22</f>
        <v>0</v>
      </c>
      <c r="L22" s="69">
        <f t="shared" ref="L22:L28" si="11">H22-(C22)</f>
        <v>0</v>
      </c>
      <c r="M22" s="52">
        <f>M16-M21</f>
        <v>0</v>
      </c>
      <c r="N22" s="70">
        <f>N16-N21</f>
        <v>0</v>
      </c>
      <c r="O22" s="52">
        <f>O16-O21</f>
        <v>0</v>
      </c>
      <c r="P22" s="52">
        <f>SUM(D22:G22)</f>
        <v>0</v>
      </c>
      <c r="R22" s="52">
        <f>C22</f>
        <v>0</v>
      </c>
      <c r="S22" s="52">
        <f>$R$22/4</f>
        <v>0</v>
      </c>
      <c r="T22" s="52">
        <f>$R$22/4</f>
        <v>0</v>
      </c>
      <c r="U22" s="52">
        <f>$R$22/4</f>
        <v>0</v>
      </c>
      <c r="V22" s="52">
        <f>$R$22/4</f>
        <v>0</v>
      </c>
      <c r="W22" s="53">
        <f>S22+T22+U22+V22</f>
        <v>0</v>
      </c>
      <c r="X22" s="16"/>
      <c r="Y22" s="16"/>
      <c r="Z22" s="16"/>
      <c r="AA22" s="16"/>
    </row>
    <row r="23" spans="1:27" x14ac:dyDescent="0.4">
      <c r="A23" s="63" t="s">
        <v>59</v>
      </c>
      <c r="B23" s="64">
        <f>B21-B22</f>
        <v>0</v>
      </c>
      <c r="C23" s="64">
        <f>C21-C22</f>
        <v>0</v>
      </c>
      <c r="D23" s="64" t="e">
        <f t="shared" ref="D23:H23" si="12">D21-D22</f>
        <v>#DIV/0!</v>
      </c>
      <c r="E23" s="64" t="e">
        <f t="shared" si="12"/>
        <v>#DIV/0!</v>
      </c>
      <c r="F23" s="64" t="e">
        <f t="shared" si="12"/>
        <v>#DIV/0!</v>
      </c>
      <c r="G23" s="64" t="e">
        <f t="shared" si="12"/>
        <v>#DIV/0!</v>
      </c>
      <c r="H23" s="71" t="e">
        <f t="shared" si="12"/>
        <v>#DIV/0!</v>
      </c>
      <c r="I23" s="65" t="e">
        <f>I21-I22</f>
        <v>#DIV/0!</v>
      </c>
      <c r="J23" s="65" t="e">
        <f>J21-J22</f>
        <v>#DIV/0!</v>
      </c>
      <c r="K23" s="72" t="e">
        <f>W23-B23</f>
        <v>#DIV/0!</v>
      </c>
      <c r="L23" s="64" t="e">
        <f t="shared" si="11"/>
        <v>#DIV/0!</v>
      </c>
      <c r="M23" s="64">
        <f>M21-M22</f>
        <v>0</v>
      </c>
      <c r="N23" s="64">
        <f>N21-N22</f>
        <v>0</v>
      </c>
      <c r="O23" s="64">
        <f>O21-O22</f>
        <v>0</v>
      </c>
      <c r="P23" s="64"/>
      <c r="Q23" s="73"/>
      <c r="R23" s="64"/>
      <c r="S23" s="64" t="e">
        <f>S21-S22</f>
        <v>#DIV/0!</v>
      </c>
      <c r="T23" s="64" t="e">
        <f>T21-T22</f>
        <v>#DIV/0!</v>
      </c>
      <c r="U23" s="64" t="e">
        <f>U21-U22</f>
        <v>#DIV/0!</v>
      </c>
      <c r="V23" s="64" t="e">
        <f>V21-V22</f>
        <v>#DIV/0!</v>
      </c>
      <c r="W23" s="64" t="e">
        <f>S23+T23+U23+V23</f>
        <v>#DIV/0!</v>
      </c>
      <c r="X23" s="16"/>
      <c r="Y23" s="16"/>
      <c r="Z23" s="16"/>
      <c r="AA23" s="16"/>
    </row>
    <row r="24" spans="1:27" x14ac:dyDescent="0.4">
      <c r="A24" s="28" t="s">
        <v>60</v>
      </c>
      <c r="B24" s="164"/>
      <c r="C24" s="164"/>
      <c r="D24" s="53">
        <f>S24</f>
        <v>0</v>
      </c>
      <c r="E24" s="53">
        <f>T24</f>
        <v>0</v>
      </c>
      <c r="F24" s="53">
        <f>U24</f>
        <v>0</v>
      </c>
      <c r="G24" s="53">
        <f>V24</f>
        <v>0</v>
      </c>
      <c r="H24" s="49">
        <f>W24</f>
        <v>0</v>
      </c>
      <c r="I24" s="50">
        <f>SUM(P24)-(B24/$H$9*$K$2)</f>
        <v>0</v>
      </c>
      <c r="J24" s="50">
        <f>SUM(P24)-(C24/$H$9*$K$2)</f>
        <v>0</v>
      </c>
      <c r="K24" s="69">
        <f>W40-B24</f>
        <v>0</v>
      </c>
      <c r="L24" s="69">
        <f t="shared" si="11"/>
        <v>0</v>
      </c>
      <c r="M24" s="60"/>
      <c r="N24" s="124"/>
      <c r="O24" s="60"/>
      <c r="P24" s="52">
        <f>SUM(D24:G24)</f>
        <v>0</v>
      </c>
      <c r="Q24" s="4"/>
      <c r="R24" s="74">
        <f>C24</f>
        <v>0</v>
      </c>
      <c r="S24" s="52">
        <f>R24/H9*S8</f>
        <v>0</v>
      </c>
      <c r="T24" s="52">
        <f>R24/H9*T8</f>
        <v>0</v>
      </c>
      <c r="U24" s="52">
        <f>R24/H9*U8</f>
        <v>0</v>
      </c>
      <c r="V24" s="52">
        <f>R24/H9*V8</f>
        <v>0</v>
      </c>
      <c r="W24" s="75">
        <f>SUM(S24:V24)</f>
        <v>0</v>
      </c>
      <c r="X24" s="16"/>
      <c r="Y24" s="16"/>
      <c r="Z24" s="16"/>
      <c r="AA24" s="16"/>
    </row>
    <row r="25" spans="1:27" x14ac:dyDescent="0.4">
      <c r="A25" s="28" t="s">
        <v>61</v>
      </c>
      <c r="B25" s="52">
        <f>B23-B24</f>
        <v>0</v>
      </c>
      <c r="C25" s="52">
        <f>C23-C24</f>
        <v>0</v>
      </c>
      <c r="D25" s="53" t="e">
        <f t="shared" ref="D25:H25" si="13">D23-D24</f>
        <v>#DIV/0!</v>
      </c>
      <c r="E25" s="53" t="e">
        <f>E23-E24</f>
        <v>#DIV/0!</v>
      </c>
      <c r="F25" s="53" t="e">
        <f t="shared" si="13"/>
        <v>#DIV/0!</v>
      </c>
      <c r="G25" s="53" t="e">
        <f t="shared" si="13"/>
        <v>#DIV/0!</v>
      </c>
      <c r="H25" s="53" t="e">
        <f t="shared" si="13"/>
        <v>#DIV/0!</v>
      </c>
      <c r="I25" s="65" t="e">
        <f>I23-I24</f>
        <v>#DIV/0!</v>
      </c>
      <c r="J25" s="65" t="e">
        <f>J23-J24</f>
        <v>#DIV/0!</v>
      </c>
      <c r="K25" s="69" t="e">
        <f>H25-B25</f>
        <v>#DIV/0!</v>
      </c>
      <c r="L25" s="69" t="e">
        <f t="shared" si="11"/>
        <v>#DIV/0!</v>
      </c>
      <c r="M25" s="52"/>
      <c r="N25" s="70"/>
      <c r="O25" s="52"/>
      <c r="P25" s="52"/>
      <c r="S25" s="52" t="e">
        <f t="shared" ref="S25:V25" si="14">S23-S24</f>
        <v>#DIV/0!</v>
      </c>
      <c r="T25" s="52" t="e">
        <f>T23-T24</f>
        <v>#DIV/0!</v>
      </c>
      <c r="U25" s="52" t="e">
        <f t="shared" si="14"/>
        <v>#DIV/0!</v>
      </c>
      <c r="V25" s="52" t="e">
        <f t="shared" si="14"/>
        <v>#DIV/0!</v>
      </c>
      <c r="W25" s="53" t="e">
        <f>W23-W24</f>
        <v>#DIV/0!</v>
      </c>
      <c r="X25" s="16"/>
      <c r="Y25" s="16"/>
      <c r="Z25" s="16"/>
      <c r="AA25" s="16"/>
    </row>
    <row r="26" spans="1:27" x14ac:dyDescent="0.4">
      <c r="A26" s="54" t="s">
        <v>62</v>
      </c>
      <c r="B26" s="166"/>
      <c r="C26" s="166"/>
      <c r="D26" s="49">
        <f>S26</f>
        <v>0</v>
      </c>
      <c r="E26" s="49">
        <f>T26</f>
        <v>0</v>
      </c>
      <c r="F26" s="49">
        <f>U26</f>
        <v>0</v>
      </c>
      <c r="G26" s="49">
        <f>V26</f>
        <v>0</v>
      </c>
      <c r="H26" s="49">
        <f>W26</f>
        <v>0</v>
      </c>
      <c r="I26" s="50">
        <f>P26-(B26/$H$9*$K$2)</f>
        <v>0</v>
      </c>
      <c r="J26" s="50">
        <f>SUM(P26)-(C26/$H$9*$K$2)</f>
        <v>0</v>
      </c>
      <c r="K26" s="25">
        <f>W26-B26</f>
        <v>0</v>
      </c>
      <c r="L26" s="58">
        <f t="shared" si="11"/>
        <v>0</v>
      </c>
      <c r="M26" s="56"/>
      <c r="N26" s="117"/>
      <c r="O26" s="56"/>
      <c r="P26" s="52">
        <f>SUM(D26:G26)</f>
        <v>0</v>
      </c>
      <c r="R26" s="4">
        <f>C26</f>
        <v>0</v>
      </c>
      <c r="S26" s="164"/>
      <c r="T26" s="164"/>
      <c r="U26" s="164"/>
      <c r="V26" s="164"/>
      <c r="W26" s="53">
        <f>S26+T26+U26+V26</f>
        <v>0</v>
      </c>
      <c r="X26" s="16"/>
      <c r="Y26" s="17"/>
      <c r="Z26" s="16"/>
      <c r="AA26" s="16"/>
    </row>
    <row r="27" spans="1:27" x14ac:dyDescent="0.4">
      <c r="A27" s="54" t="s">
        <v>63</v>
      </c>
      <c r="B27" s="76" t="e">
        <f>B12/B28*100/(178*H9)</f>
        <v>#DIV/0!</v>
      </c>
      <c r="C27" s="76" t="e">
        <f>C12/C28*100/(178*30)</f>
        <v>#DIV/0!</v>
      </c>
      <c r="D27" s="77" t="e">
        <f>D12/D28*100/(178*D9)</f>
        <v>#DIV/0!</v>
      </c>
      <c r="E27" s="77" t="e">
        <f t="shared" ref="E27:G27" si="15">E12/E28*100/(178*E9)</f>
        <v>#DIV/0!</v>
      </c>
      <c r="F27" s="77" t="e">
        <f t="shared" si="15"/>
        <v>#DIV/0!</v>
      </c>
      <c r="G27" s="77" t="e">
        <f t="shared" si="15"/>
        <v>#DIV/0!</v>
      </c>
      <c r="H27" s="77" t="e">
        <f>H12/H28*100/(178*H9)</f>
        <v>#DIV/0!</v>
      </c>
      <c r="I27" s="78">
        <f>I26*100/(178*I9)</f>
        <v>0</v>
      </c>
      <c r="J27" s="78">
        <f>J26*100/(178*J9)</f>
        <v>0</v>
      </c>
      <c r="K27" s="79" t="e">
        <f>B27-H27</f>
        <v>#DIV/0!</v>
      </c>
      <c r="L27" s="79" t="e">
        <f t="shared" si="11"/>
        <v>#DIV/0!</v>
      </c>
      <c r="M27" s="76" t="e">
        <f>M12/M28*100/(178*29)</f>
        <v>#DIV/0!</v>
      </c>
      <c r="N27" s="80" t="e">
        <f>N12/N28*100/(178*31)</f>
        <v>#DIV/0!</v>
      </c>
      <c r="O27" s="76" t="e">
        <f>O12/O28*100/(178*30)</f>
        <v>#DIV/0!</v>
      </c>
      <c r="P27" s="81" t="e">
        <f>P26*100/(98*K2)</f>
        <v>#DIV/0!</v>
      </c>
      <c r="R27" s="4">
        <f>C26-R26</f>
        <v>0</v>
      </c>
      <c r="S27" s="82" t="e">
        <f>S12/S28*100/(178*S8)</f>
        <v>#DIV/0!</v>
      </c>
      <c r="T27" s="82" t="e">
        <f>T12/T28*100/(178*T8)</f>
        <v>#DIV/0!</v>
      </c>
      <c r="U27" s="82" t="e">
        <f>U12/U28*100/(178*U8)</f>
        <v>#DIV/0!</v>
      </c>
      <c r="V27" s="82" t="e">
        <f>V12/V28*100/(178*V8)</f>
        <v>#DIV/0!</v>
      </c>
      <c r="W27" s="83" t="e">
        <f>W12/W28*100/(178*W8)</f>
        <v>#DIV/0!</v>
      </c>
      <c r="X27" s="16"/>
      <c r="Y27" s="19"/>
      <c r="Z27" s="16"/>
      <c r="AA27" s="16"/>
    </row>
    <row r="28" spans="1:27" x14ac:dyDescent="0.4">
      <c r="A28" s="54" t="s">
        <v>64</v>
      </c>
      <c r="B28" s="55" t="e">
        <f>B12/B26</f>
        <v>#DIV/0!</v>
      </c>
      <c r="C28" s="55" t="e">
        <f>C12/C26</f>
        <v>#DIV/0!</v>
      </c>
      <c r="D28" s="57" t="e">
        <f t="shared" ref="D28:F28" si="16">D12/D26</f>
        <v>#DIV/0!</v>
      </c>
      <c r="E28" s="57" t="e">
        <f t="shared" si="16"/>
        <v>#DIV/0!</v>
      </c>
      <c r="F28" s="57" t="e">
        <f t="shared" si="16"/>
        <v>#DIV/0!</v>
      </c>
      <c r="G28" s="57" t="e">
        <f>G12/G26</f>
        <v>#DIV/0!</v>
      </c>
      <c r="H28" s="57" t="e">
        <f>H12/H26</f>
        <v>#DIV/0!</v>
      </c>
      <c r="I28" s="50" t="e">
        <f>SUM(P28)-(B28/$H$9*$K$2)</f>
        <v>#DIV/0!</v>
      </c>
      <c r="J28" s="50" t="e">
        <f>SUM(P28)-(C28/$H$9*$K$2)</f>
        <v>#DIV/0!</v>
      </c>
      <c r="K28" s="79" t="e">
        <f>(D12+E12+F12+G12)/(D26+E26+F26+G26)-B28</f>
        <v>#DIV/0!</v>
      </c>
      <c r="L28" s="79" t="e">
        <f t="shared" si="11"/>
        <v>#DIV/0!</v>
      </c>
      <c r="M28" s="55" t="e">
        <f>M12/M26</f>
        <v>#DIV/0!</v>
      </c>
      <c r="N28" s="18" t="e">
        <f>N12/N26</f>
        <v>#DIV/0!</v>
      </c>
      <c r="O28" s="55" t="e">
        <f>O12/O26</f>
        <v>#DIV/0!</v>
      </c>
      <c r="P28" s="81" t="e">
        <f>P12/P26</f>
        <v>#DIV/0!</v>
      </c>
      <c r="S28" s="82" t="e">
        <f t="shared" ref="S28:V28" si="17">S12/S26</f>
        <v>#DIV/0!</v>
      </c>
      <c r="T28" s="82" t="e">
        <f>T12/T26</f>
        <v>#DIV/0!</v>
      </c>
      <c r="U28" s="82" t="e">
        <f t="shared" si="17"/>
        <v>#DIV/0!</v>
      </c>
      <c r="V28" s="82" t="e">
        <f t="shared" si="17"/>
        <v>#DIV/0!</v>
      </c>
      <c r="W28" s="83" t="e">
        <f>W12/W26</f>
        <v>#DIV/0!</v>
      </c>
      <c r="X28" s="16"/>
      <c r="Y28" s="16"/>
      <c r="Z28" s="16"/>
      <c r="AA28" s="16"/>
    </row>
    <row r="29" spans="1:27" x14ac:dyDescent="0.4">
      <c r="A29" s="54" t="s">
        <v>65</v>
      </c>
      <c r="B29" s="76">
        <f>B12/(178*H9)</f>
        <v>0</v>
      </c>
      <c r="C29" s="76">
        <f>C12/(178*31)</f>
        <v>0</v>
      </c>
      <c r="D29" s="77">
        <f t="shared" ref="D29:G30" si="18">S29</f>
        <v>0</v>
      </c>
      <c r="E29" s="77">
        <f t="shared" si="18"/>
        <v>0</v>
      </c>
      <c r="F29" s="77">
        <f t="shared" si="18"/>
        <v>0</v>
      </c>
      <c r="G29" s="77">
        <f t="shared" si="18"/>
        <v>0</v>
      </c>
      <c r="H29" s="77">
        <f>H12/(178*H9)</f>
        <v>0</v>
      </c>
      <c r="I29" s="84" t="e">
        <f>I12/(178*K2)</f>
        <v>#DIV/0!</v>
      </c>
      <c r="J29" s="84" t="e">
        <f>J12/(178*K2)</f>
        <v>#DIV/0!</v>
      </c>
      <c r="K29" s="85" t="e">
        <f>(D12+E12+F12+G12)/(98*K2)-B29</f>
        <v>#DIV/0!</v>
      </c>
      <c r="L29" s="79">
        <f t="shared" ref="L29" si="19">H29-(C29)</f>
        <v>0</v>
      </c>
      <c r="M29" s="76">
        <f>M12/(178*29)</f>
        <v>0</v>
      </c>
      <c r="N29" s="80">
        <f>N12/(178*31)</f>
        <v>0</v>
      </c>
      <c r="O29" s="76">
        <f>O12/(178*30)</f>
        <v>0</v>
      </c>
      <c r="P29" s="82"/>
      <c r="S29" s="82">
        <f>S12/(178*S8)</f>
        <v>0</v>
      </c>
      <c r="T29" s="82">
        <f>T12/(178*T8)</f>
        <v>0</v>
      </c>
      <c r="U29" s="82">
        <f>U12/(178*U8)</f>
        <v>0</v>
      </c>
      <c r="V29" s="82">
        <f>V12/(178*V8)</f>
        <v>0</v>
      </c>
      <c r="W29" s="83">
        <f>W12/(178*W8)</f>
        <v>0</v>
      </c>
      <c r="X29" s="16"/>
      <c r="Y29" s="16"/>
      <c r="Z29" s="16"/>
      <c r="AA29" s="16"/>
    </row>
    <row r="30" spans="1:27" x14ac:dyDescent="0.4">
      <c r="A30" s="15" t="s">
        <v>66</v>
      </c>
      <c r="B30" s="165"/>
      <c r="C30" s="165"/>
      <c r="D30" s="49">
        <f t="shared" si="18"/>
        <v>0</v>
      </c>
      <c r="E30" s="49">
        <f t="shared" si="18"/>
        <v>0</v>
      </c>
      <c r="F30" s="49">
        <f t="shared" si="18"/>
        <v>0</v>
      </c>
      <c r="G30" s="49">
        <f t="shared" si="18"/>
        <v>0</v>
      </c>
      <c r="H30" s="49">
        <f>W30</f>
        <v>0</v>
      </c>
      <c r="I30" s="50">
        <f>SUM(D30:E30)-(B30/$H$9*$K$2)</f>
        <v>0</v>
      </c>
      <c r="J30" s="62">
        <f>P30/30*K2</f>
        <v>0</v>
      </c>
      <c r="K30" s="58">
        <f>P30/30*K2</f>
        <v>0</v>
      </c>
      <c r="L30" s="51">
        <f>H30-(C30)</f>
        <v>0</v>
      </c>
      <c r="M30" s="125">
        <v>2387</v>
      </c>
      <c r="N30" s="126">
        <v>3410</v>
      </c>
      <c r="O30" s="125">
        <v>4092</v>
      </c>
      <c r="P30" s="52">
        <f>SUM(D30:G30)</f>
        <v>0</v>
      </c>
      <c r="R30" s="86">
        <f>C30</f>
        <v>0</v>
      </c>
      <c r="S30" s="164"/>
      <c r="T30" s="164"/>
      <c r="U30" s="164"/>
      <c r="V30" s="164"/>
      <c r="W30" s="53">
        <f>S30+T30+U30+V30</f>
        <v>0</v>
      </c>
      <c r="X30" s="16"/>
      <c r="Y30" s="16"/>
      <c r="Z30" s="16"/>
      <c r="AA30" s="16"/>
    </row>
    <row r="31" spans="1:27" x14ac:dyDescent="0.4">
      <c r="A31" s="41" t="s">
        <v>67</v>
      </c>
      <c r="B31" s="87" t="e">
        <f>B13/B30</f>
        <v>#DIV/0!</v>
      </c>
      <c r="C31" s="87" t="e">
        <f>C13/C30</f>
        <v>#DIV/0!</v>
      </c>
      <c r="D31" s="88" t="e">
        <f t="shared" ref="D31:H31" si="20">D13/D30</f>
        <v>#DIV/0!</v>
      </c>
      <c r="E31" s="88" t="e">
        <f>E13/E30</f>
        <v>#DIV/0!</v>
      </c>
      <c r="F31" s="88" t="e">
        <f t="shared" si="20"/>
        <v>#DIV/0!</v>
      </c>
      <c r="G31" s="88" t="e">
        <f t="shared" si="20"/>
        <v>#DIV/0!</v>
      </c>
      <c r="H31" s="88" t="e">
        <f t="shared" si="20"/>
        <v>#DIV/0!</v>
      </c>
      <c r="I31" s="84" t="e">
        <f>I13/I30</f>
        <v>#DIV/0!</v>
      </c>
      <c r="J31" s="84" t="e">
        <f>J13/J30</f>
        <v>#DIV/0!</v>
      </c>
      <c r="K31" s="85" t="e">
        <f>(D13+E13+F13+G13)/(D30+E30+F30+G30)-B31</f>
        <v>#DIV/0!</v>
      </c>
      <c r="L31" s="85" t="e">
        <f>H31-C31</f>
        <v>#DIV/0!</v>
      </c>
      <c r="M31" s="89">
        <f>M13/M30</f>
        <v>0</v>
      </c>
      <c r="N31" s="89">
        <f>N13/N30</f>
        <v>0</v>
      </c>
      <c r="O31" s="87">
        <f>O13/O30</f>
        <v>0</v>
      </c>
      <c r="P31" s="81" t="e">
        <f>P13/P30</f>
        <v>#DIV/0!</v>
      </c>
      <c r="S31" s="82" t="e">
        <f t="shared" ref="S31:U31" si="21">S13/S30</f>
        <v>#DIV/0!</v>
      </c>
      <c r="T31" s="82" t="e">
        <f>T13/T30</f>
        <v>#DIV/0!</v>
      </c>
      <c r="U31" s="82" t="e">
        <f t="shared" si="21"/>
        <v>#DIV/0!</v>
      </c>
      <c r="V31" s="82" t="e">
        <f>V13/V30</f>
        <v>#DIV/0!</v>
      </c>
      <c r="W31" s="83" t="e">
        <f>W13/W30</f>
        <v>#DIV/0!</v>
      </c>
      <c r="X31" s="16"/>
      <c r="Y31" s="16"/>
      <c r="Z31" s="16"/>
      <c r="AA31" s="16"/>
    </row>
    <row r="32" spans="1:27" x14ac:dyDescent="0.4">
      <c r="A32" s="54" t="s">
        <v>68</v>
      </c>
      <c r="B32" s="166"/>
      <c r="C32" s="166"/>
      <c r="D32" s="57">
        <f>S32</f>
        <v>0</v>
      </c>
      <c r="E32" s="57">
        <f>T32</f>
        <v>0</v>
      </c>
      <c r="F32" s="57">
        <f>U32</f>
        <v>0</v>
      </c>
      <c r="G32" s="57">
        <f>V32</f>
        <v>0</v>
      </c>
      <c r="H32" s="49">
        <f t="shared" ref="H32" si="22">W32</f>
        <v>0</v>
      </c>
      <c r="I32" s="50">
        <f>SUM(P32)-(B32/$H$9*$K$2)</f>
        <v>0</v>
      </c>
      <c r="J32" s="50">
        <f>SUM(P32)-(C32/$H$9*$K$2)</f>
        <v>0</v>
      </c>
      <c r="K32" s="25">
        <f>W32-C32</f>
        <v>0</v>
      </c>
      <c r="L32" s="51">
        <f>H32-(C32)</f>
        <v>0</v>
      </c>
      <c r="M32" s="56">
        <v>325000</v>
      </c>
      <c r="N32" s="56">
        <v>340000</v>
      </c>
      <c r="O32" s="56">
        <v>340000</v>
      </c>
      <c r="P32" s="52">
        <f>SUM(D32:G32)</f>
        <v>0</v>
      </c>
      <c r="R32" s="167"/>
      <c r="S32" s="60">
        <f>R34*S8</f>
        <v>0</v>
      </c>
      <c r="T32" s="60">
        <f>T8*R34</f>
        <v>0</v>
      </c>
      <c r="U32" s="60">
        <f>R34*U8</f>
        <v>0</v>
      </c>
      <c r="V32" s="60">
        <f>R34*V8</f>
        <v>0</v>
      </c>
      <c r="W32" s="53">
        <f>S32+T32+U32+V32</f>
        <v>0</v>
      </c>
      <c r="X32" s="16"/>
      <c r="Y32" s="16"/>
      <c r="Z32" s="16"/>
      <c r="AA32" s="16"/>
    </row>
    <row r="33" spans="1:27" x14ac:dyDescent="0.4">
      <c r="A33" s="54" t="s">
        <v>69</v>
      </c>
      <c r="B33" s="76" t="e">
        <f>B32*100/B16</f>
        <v>#DIV/0!</v>
      </c>
      <c r="C33" s="127" t="e">
        <f>C32*98/C16</f>
        <v>#DIV/0!</v>
      </c>
      <c r="D33" s="77" t="e">
        <f t="shared" ref="D33:H33" si="23">D32*100/D16</f>
        <v>#DIV/0!</v>
      </c>
      <c r="E33" s="77" t="e">
        <f>E32*100/E16</f>
        <v>#DIV/0!</v>
      </c>
      <c r="F33" s="77" t="e">
        <f>F32*100/F16</f>
        <v>#DIV/0!</v>
      </c>
      <c r="G33" s="77" t="e">
        <f>G32*100/G16</f>
        <v>#DIV/0!</v>
      </c>
      <c r="H33" s="77" t="e">
        <f t="shared" si="23"/>
        <v>#DIV/0!</v>
      </c>
      <c r="I33" s="78" t="e">
        <f>I32*100/I16</f>
        <v>#DIV/0!</v>
      </c>
      <c r="J33" s="78" t="e">
        <f>J32*100/J16</f>
        <v>#DIV/0!</v>
      </c>
      <c r="K33" s="79" t="e">
        <f>(D32*100+E32*100+F32*100+G32*100)/(D16+E16+F16+G16)-B33</f>
        <v>#DIV/0!</v>
      </c>
      <c r="L33" s="58" t="e">
        <f>H33-(C33)</f>
        <v>#DIV/0!</v>
      </c>
      <c r="M33" s="76" t="e">
        <f>M32*100/M16</f>
        <v>#DIV/0!</v>
      </c>
      <c r="N33" s="80" t="e">
        <f>N32*100/N16</f>
        <v>#DIV/0!</v>
      </c>
      <c r="O33" s="76" t="e">
        <f>O32*100/O16</f>
        <v>#DIV/0!</v>
      </c>
      <c r="P33" s="82"/>
      <c r="R33">
        <f>K1</f>
        <v>30</v>
      </c>
      <c r="S33" s="82" t="e">
        <f>S32*100/S16</f>
        <v>#DIV/0!</v>
      </c>
      <c r="T33" s="82" t="e">
        <f>T32*100/T16</f>
        <v>#DIV/0!</v>
      </c>
      <c r="U33" s="82" t="e">
        <f t="shared" ref="U33:V33" si="24">U32*100/U16</f>
        <v>#DIV/0!</v>
      </c>
      <c r="V33" s="82" t="e">
        <f t="shared" si="24"/>
        <v>#DIV/0!</v>
      </c>
      <c r="W33" s="83" t="e">
        <f>W32*100/W16</f>
        <v>#DIV/0!</v>
      </c>
      <c r="X33" s="16"/>
      <c r="Y33" s="16"/>
      <c r="Z33" s="16"/>
      <c r="AA33" s="16"/>
    </row>
    <row r="34" spans="1:27" x14ac:dyDescent="0.4">
      <c r="A34" s="54" t="s">
        <v>70</v>
      </c>
      <c r="B34" s="166"/>
      <c r="C34" s="166"/>
      <c r="D34" s="131"/>
      <c r="E34" s="131"/>
      <c r="F34" s="131"/>
      <c r="G34" s="131"/>
      <c r="H34" s="57">
        <f>C34</f>
        <v>0</v>
      </c>
      <c r="I34" s="50">
        <f>B34-H34</f>
        <v>0</v>
      </c>
      <c r="J34" s="62">
        <f>C34-H34</f>
        <v>0</v>
      </c>
      <c r="K34" s="85">
        <f>B34-H34</f>
        <v>0</v>
      </c>
      <c r="L34" s="58">
        <f>H34-(C34)</f>
        <v>0</v>
      </c>
      <c r="M34" s="55">
        <v>57</v>
      </c>
      <c r="N34" s="18">
        <v>59</v>
      </c>
      <c r="O34" s="55">
        <v>61</v>
      </c>
      <c r="P34" s="52"/>
      <c r="R34" s="90">
        <f>+R32/R33</f>
        <v>0</v>
      </c>
      <c r="S34" s="164"/>
      <c r="T34" s="164"/>
      <c r="U34" s="164"/>
      <c r="V34" s="164"/>
      <c r="W34" s="53">
        <f>SUM(S34:V34)/4</f>
        <v>0</v>
      </c>
      <c r="X34" s="16"/>
      <c r="Y34" s="16"/>
      <c r="Z34" s="16"/>
      <c r="AA34" s="16"/>
    </row>
    <row r="35" spans="1:27" x14ac:dyDescent="0.4">
      <c r="A35" s="28" t="s">
        <v>71</v>
      </c>
      <c r="B35" s="82" t="e">
        <f>B17*100/B12</f>
        <v>#DIV/0!</v>
      </c>
      <c r="C35" s="82" t="e">
        <f>C17*100/C12</f>
        <v>#DIV/0!</v>
      </c>
      <c r="D35" s="83" t="e">
        <f>D17*100/D12</f>
        <v>#DIV/0!</v>
      </c>
      <c r="E35" s="83" t="e">
        <f>E17*100/E12</f>
        <v>#DIV/0!</v>
      </c>
      <c r="F35" s="83" t="e">
        <f>F17*100/F12</f>
        <v>#DIV/0!</v>
      </c>
      <c r="G35" s="83" t="e">
        <f t="shared" ref="G35:H37" si="25">G17*100/G12</f>
        <v>#DIV/0!</v>
      </c>
      <c r="H35" s="81" t="e">
        <f>H17*100/H12</f>
        <v>#DIV/0!</v>
      </c>
      <c r="I35" s="91" t="e">
        <f>I17*100/I12/30</f>
        <v>#DIV/0!</v>
      </c>
      <c r="J35" s="91" t="e">
        <f>J17*100/J12</f>
        <v>#DIV/0!</v>
      </c>
      <c r="K35" s="92" t="e">
        <f>(D17*100+E17*100+F17*100+G17*100)/(D12+E12+F12+G12-B35)</f>
        <v>#DIV/0!</v>
      </c>
      <c r="L35" s="92" t="e">
        <f>H35-C35</f>
        <v>#DIV/0!</v>
      </c>
      <c r="M35" s="82" t="e">
        <f t="shared" ref="M35:O37" si="26">M17*100/M12</f>
        <v>#DIV/0!</v>
      </c>
      <c r="N35" s="93" t="e">
        <f t="shared" si="26"/>
        <v>#DIV/0!</v>
      </c>
      <c r="O35" s="82" t="e">
        <f t="shared" si="26"/>
        <v>#DIV/0!</v>
      </c>
      <c r="P35" s="82"/>
      <c r="S35" s="82" t="e">
        <f>S17*100/S12</f>
        <v>#DIV/0!</v>
      </c>
      <c r="T35" s="82" t="e">
        <f>T17*100/T12</f>
        <v>#DIV/0!</v>
      </c>
      <c r="U35" s="82" t="e">
        <f>U17*100/U12</f>
        <v>#DIV/0!</v>
      </c>
      <c r="V35" s="82" t="e">
        <f>V17*100/V12</f>
        <v>#DIV/0!</v>
      </c>
      <c r="W35" s="83" t="e">
        <f>W17*100/W12</f>
        <v>#DIV/0!</v>
      </c>
      <c r="X35" s="16"/>
      <c r="Y35" s="16"/>
      <c r="Z35" s="16"/>
      <c r="AA35" s="16"/>
    </row>
    <row r="36" spans="1:27" x14ac:dyDescent="0.4">
      <c r="A36" s="28" t="s">
        <v>72</v>
      </c>
      <c r="B36" s="82" t="e">
        <f>B18*100/B13</f>
        <v>#DIV/0!</v>
      </c>
      <c r="C36" s="82" t="e">
        <f>C18*100/C13</f>
        <v>#DIV/0!</v>
      </c>
      <c r="D36" s="83" t="e">
        <f t="shared" ref="D36:D37" si="27">D18*100/D13</f>
        <v>#DIV/0!</v>
      </c>
      <c r="E36" s="83" t="e">
        <f>E18*100/E13</f>
        <v>#DIV/0!</v>
      </c>
      <c r="F36" s="83" t="e">
        <f>F18*100/F13</f>
        <v>#DIV/0!</v>
      </c>
      <c r="G36" s="83" t="e">
        <f t="shared" si="25"/>
        <v>#DIV/0!</v>
      </c>
      <c r="H36" s="81" t="e">
        <f t="shared" si="25"/>
        <v>#DIV/0!</v>
      </c>
      <c r="I36" s="91" t="e">
        <f>I18*100/I13/30</f>
        <v>#DIV/0!</v>
      </c>
      <c r="J36" s="91" t="e">
        <f>J18*100/J13</f>
        <v>#DIV/0!</v>
      </c>
      <c r="K36" s="92" t="e">
        <f>(D18*100+E18*100+F18*100+G18*100)/(D13+E13+F13+G13)-B36</f>
        <v>#DIV/0!</v>
      </c>
      <c r="L36" s="92" t="e">
        <f>H36-C36</f>
        <v>#DIV/0!</v>
      </c>
      <c r="M36" s="82" t="e">
        <f t="shared" si="26"/>
        <v>#DIV/0!</v>
      </c>
      <c r="N36" s="93" t="e">
        <f t="shared" si="26"/>
        <v>#DIV/0!</v>
      </c>
      <c r="O36" s="82" t="e">
        <f t="shared" si="26"/>
        <v>#DIV/0!</v>
      </c>
      <c r="P36" s="82"/>
      <c r="S36" s="82" t="e">
        <f>S18*100/S13</f>
        <v>#DIV/0!</v>
      </c>
      <c r="T36" s="82" t="e">
        <f>T18*100/T13</f>
        <v>#DIV/0!</v>
      </c>
      <c r="U36" s="82" t="e">
        <f t="shared" ref="U36:W37" si="28">U18*100/U13</f>
        <v>#DIV/0!</v>
      </c>
      <c r="V36" s="82" t="e">
        <f t="shared" si="28"/>
        <v>#DIV/0!</v>
      </c>
      <c r="W36" s="83" t="e">
        <f t="shared" si="28"/>
        <v>#DIV/0!</v>
      </c>
      <c r="X36" s="16"/>
      <c r="Y36" s="16"/>
      <c r="Z36" s="16"/>
      <c r="AA36" s="16"/>
    </row>
    <row r="37" spans="1:27" x14ac:dyDescent="0.4">
      <c r="A37" s="28" t="s">
        <v>73</v>
      </c>
      <c r="B37" s="82" t="e">
        <f>B19*100/B14</f>
        <v>#DIV/0!</v>
      </c>
      <c r="C37" s="82" t="e">
        <f>C19*100/C14</f>
        <v>#DIV/0!</v>
      </c>
      <c r="D37" s="83" t="e">
        <f t="shared" si="27"/>
        <v>#DIV/0!</v>
      </c>
      <c r="E37" s="83" t="e">
        <f>E19*100/E14</f>
        <v>#DIV/0!</v>
      </c>
      <c r="F37" s="83" t="e">
        <f>F19*100/F14</f>
        <v>#DIV/0!</v>
      </c>
      <c r="G37" s="83" t="e">
        <f t="shared" si="25"/>
        <v>#DIV/0!</v>
      </c>
      <c r="H37" s="81" t="e">
        <f t="shared" si="25"/>
        <v>#DIV/0!</v>
      </c>
      <c r="I37" s="91" t="e">
        <f>I19*100/I14/3</f>
        <v>#DIV/0!</v>
      </c>
      <c r="J37" s="91" t="e">
        <f>J19*100/J14</f>
        <v>#DIV/0!</v>
      </c>
      <c r="K37" s="92" t="e">
        <f>(D19*100+E19*100+F19*100+G19*100)/(D14+E14+F14+G14)-B37</f>
        <v>#DIV/0!</v>
      </c>
      <c r="L37" s="92" t="e">
        <f>H37-C37</f>
        <v>#DIV/0!</v>
      </c>
      <c r="M37" s="82" t="e">
        <f t="shared" si="26"/>
        <v>#DIV/0!</v>
      </c>
      <c r="N37" s="93" t="e">
        <f t="shared" si="26"/>
        <v>#DIV/0!</v>
      </c>
      <c r="O37" s="82" t="e">
        <f t="shared" si="26"/>
        <v>#DIV/0!</v>
      </c>
      <c r="P37" s="82"/>
      <c r="S37" s="82" t="e">
        <f>S19*100/S14</f>
        <v>#DIV/0!</v>
      </c>
      <c r="T37" s="82" t="e">
        <f>T19*100/T14</f>
        <v>#DIV/0!</v>
      </c>
      <c r="U37" s="82" t="e">
        <f t="shared" si="28"/>
        <v>#DIV/0!</v>
      </c>
      <c r="V37" s="82" t="e">
        <f t="shared" si="28"/>
        <v>#DIV/0!</v>
      </c>
      <c r="W37" s="83" t="e">
        <f t="shared" si="28"/>
        <v>#DIV/0!</v>
      </c>
      <c r="X37" s="16"/>
      <c r="Y37" s="16"/>
      <c r="Z37" s="16"/>
      <c r="AA37" s="16"/>
    </row>
    <row r="38" spans="1:27" x14ac:dyDescent="0.4">
      <c r="A38" s="94" t="s">
        <v>74</v>
      </c>
      <c r="B38" s="95" t="e">
        <f>B23*100/B16</f>
        <v>#DIV/0!</v>
      </c>
      <c r="C38" s="95" t="e">
        <f>C23*100/C16</f>
        <v>#DIV/0!</v>
      </c>
      <c r="D38" s="95" t="e">
        <f t="shared" ref="D38" si="29">D23*101/D16</f>
        <v>#DIV/0!</v>
      </c>
      <c r="E38" s="95" t="e">
        <f>E23*101/E16</f>
        <v>#DIV/0!</v>
      </c>
      <c r="F38" s="95" t="e">
        <f>F23*101/F16</f>
        <v>#DIV/0!</v>
      </c>
      <c r="G38" s="95" t="e">
        <f>G23*101/G16</f>
        <v>#DIV/0!</v>
      </c>
      <c r="H38" s="95" t="e">
        <f>H23*101/H16</f>
        <v>#DIV/0!</v>
      </c>
      <c r="I38" s="96">
        <v>0</v>
      </c>
      <c r="J38" s="96">
        <v>0</v>
      </c>
      <c r="K38" s="97" t="e">
        <f>(D23*100+E23*100+F23*100+G23*100)/(D16+E16+F16+G16)-B38</f>
        <v>#DIV/0!</v>
      </c>
      <c r="L38" s="97" t="e">
        <f>H38-C38</f>
        <v>#DIV/0!</v>
      </c>
      <c r="M38" s="95" t="e">
        <f>M23*100/M16</f>
        <v>#DIV/0!</v>
      </c>
      <c r="N38" s="98" t="e">
        <f>N23*100/N16</f>
        <v>#DIV/0!</v>
      </c>
      <c r="O38" s="95" t="e">
        <f>O23*100/O16</f>
        <v>#DIV/0!</v>
      </c>
      <c r="P38" s="95"/>
      <c r="S38" s="82" t="e">
        <f>S23*100/S16</f>
        <v>#DIV/0!</v>
      </c>
      <c r="T38" s="82" t="e">
        <f>T23*100/T16</f>
        <v>#DIV/0!</v>
      </c>
      <c r="U38" s="82" t="e">
        <f t="shared" ref="U38:V38" si="30">U23*100/U16</f>
        <v>#DIV/0!</v>
      </c>
      <c r="V38" s="82" t="e">
        <f t="shared" si="30"/>
        <v>#DIV/0!</v>
      </c>
      <c r="W38" s="83" t="e">
        <f>W23*100/W16</f>
        <v>#DIV/0!</v>
      </c>
      <c r="X38" s="16"/>
      <c r="Y38" s="16"/>
      <c r="Z38" s="16"/>
      <c r="AA38" s="16"/>
    </row>
    <row r="39" spans="1:27" x14ac:dyDescent="0.4">
      <c r="A39" s="41" t="s">
        <v>75</v>
      </c>
      <c r="B39" s="168"/>
      <c r="C39" s="168"/>
      <c r="D39" s="61">
        <f>D9</f>
        <v>7</v>
      </c>
      <c r="E39" s="61">
        <f>E9</f>
        <v>7</v>
      </c>
      <c r="F39" s="61">
        <f>F9</f>
        <v>7</v>
      </c>
      <c r="G39" s="61">
        <f>G9</f>
        <v>10</v>
      </c>
      <c r="H39" s="100">
        <f>H9</f>
        <v>31</v>
      </c>
      <c r="I39" s="65">
        <v>0</v>
      </c>
      <c r="J39" s="101">
        <v>0</v>
      </c>
      <c r="K39" s="68"/>
      <c r="L39" s="68"/>
      <c r="M39" s="99"/>
      <c r="N39" s="61"/>
      <c r="O39" s="99"/>
      <c r="P39" s="52"/>
      <c r="S39" s="52"/>
      <c r="T39" s="52"/>
      <c r="U39" s="52"/>
      <c r="V39" s="52"/>
      <c r="W39" s="28"/>
      <c r="X39" s="16"/>
      <c r="Y39" s="16"/>
      <c r="Z39" s="16"/>
      <c r="AA39" s="16"/>
    </row>
    <row r="40" spans="1:27" x14ac:dyDescent="0.4">
      <c r="A40" s="102"/>
      <c r="B40" s="16"/>
      <c r="C40" s="103"/>
      <c r="D40" s="20"/>
      <c r="E40" s="20"/>
      <c r="F40" s="20"/>
      <c r="G40" s="20"/>
      <c r="H40" s="20"/>
      <c r="I40" s="20"/>
      <c r="J40" s="20"/>
      <c r="K40" s="16"/>
      <c r="L40" s="16"/>
      <c r="M40" s="16"/>
      <c r="N40" s="104"/>
      <c r="O40" s="119"/>
      <c r="P40" s="17"/>
      <c r="R40" s="4">
        <f>B24</f>
        <v>0</v>
      </c>
      <c r="S40" s="105">
        <f>R42*S8</f>
        <v>0</v>
      </c>
      <c r="T40" s="105">
        <f>R42*T8</f>
        <v>0</v>
      </c>
      <c r="U40" s="105">
        <f>R42*U8</f>
        <v>0</v>
      </c>
      <c r="V40" s="105">
        <f>R42*V8</f>
        <v>0</v>
      </c>
      <c r="W40" s="52">
        <f>SUM(S40:V40)</f>
        <v>0</v>
      </c>
      <c r="X40" s="16"/>
      <c r="Y40" s="16"/>
      <c r="Z40" s="16"/>
      <c r="AA40" s="16"/>
    </row>
    <row r="41" spans="1:27" x14ac:dyDescent="0.4">
      <c r="A41" s="106" t="s">
        <v>76</v>
      </c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07"/>
      <c r="O41" s="120"/>
      <c r="P41" s="16"/>
      <c r="R41">
        <f>K1</f>
        <v>30</v>
      </c>
    </row>
    <row r="42" spans="1:27" x14ac:dyDescent="0.4">
      <c r="A42" s="108"/>
      <c r="B42" s="109"/>
      <c r="C42" s="21"/>
      <c r="D42" s="20"/>
      <c r="E42" s="20"/>
      <c r="F42" s="20"/>
      <c r="G42" s="20"/>
      <c r="H42" s="16"/>
      <c r="I42" s="16"/>
      <c r="J42" s="16"/>
      <c r="K42" s="16"/>
      <c r="L42" s="16"/>
      <c r="M42" s="16"/>
      <c r="N42" s="20"/>
      <c r="O42" s="121"/>
      <c r="P42" s="16"/>
      <c r="R42" s="90">
        <f>R40/R41</f>
        <v>0</v>
      </c>
    </row>
    <row r="43" spans="1:27" x14ac:dyDescent="0.4">
      <c r="A43" s="110"/>
      <c r="B43" s="22"/>
      <c r="C43" s="111"/>
      <c r="D43" s="132"/>
      <c r="E43" s="132"/>
      <c r="F43" s="132"/>
      <c r="G43" s="132"/>
      <c r="H43" s="23"/>
      <c r="I43" s="23"/>
      <c r="J43" s="23"/>
      <c r="K43" s="20"/>
      <c r="L43" s="16"/>
      <c r="M43" s="16"/>
      <c r="N43" s="20"/>
      <c r="O43" s="121"/>
      <c r="P43" s="16"/>
    </row>
    <row r="44" spans="1:27" x14ac:dyDescent="0.4">
      <c r="A44" s="112"/>
      <c r="B44" s="22"/>
      <c r="C44" s="113"/>
      <c r="D44" s="132"/>
      <c r="E44" s="132"/>
      <c r="F44" s="132"/>
      <c r="G44" s="132"/>
      <c r="H44" s="23"/>
      <c r="I44" s="23"/>
      <c r="J44" s="23"/>
      <c r="K44" s="20"/>
      <c r="L44" s="16"/>
      <c r="M44" s="16"/>
      <c r="N44" s="20"/>
      <c r="O44" s="121"/>
      <c r="P44" s="16"/>
    </row>
    <row r="45" spans="1:27" x14ac:dyDescent="0.4">
      <c r="A45" s="114"/>
      <c r="B45" s="115"/>
      <c r="C45" s="116"/>
      <c r="D45" s="133"/>
      <c r="E45" s="133"/>
      <c r="F45" s="133"/>
      <c r="G45" s="133" t="s">
        <v>11</v>
      </c>
      <c r="H45" s="46"/>
      <c r="I45" s="46"/>
      <c r="J45" s="46"/>
      <c r="K45" s="46"/>
      <c r="L45" s="46"/>
      <c r="M45" s="46"/>
      <c r="N45" s="115"/>
      <c r="O45" s="122"/>
      <c r="P45" s="16"/>
    </row>
    <row r="47" spans="1:27" x14ac:dyDescent="0.4">
      <c r="B47" s="4"/>
    </row>
  </sheetData>
  <mergeCells count="8">
    <mergeCell ref="B41:M41"/>
    <mergeCell ref="A5:P5"/>
    <mergeCell ref="E6:H6"/>
    <mergeCell ref="S6:W6"/>
    <mergeCell ref="E7:H7"/>
    <mergeCell ref="I10:J10"/>
    <mergeCell ref="K10:L10"/>
    <mergeCell ref="M10:O10"/>
  </mergeCells>
  <pageMargins left="0.25" right="0.25" top="0.75" bottom="0.75" header="0.3" footer="0.3"/>
  <pageSetup paperSize="9" scale="78" fitToHeight="0" orientation="landscape" r:id="rId1"/>
  <colBreaks count="1" manualBreakCount="1">
    <brk id="15" max="4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Variance</vt:lpstr>
      <vt:lpstr>MONTH YEAR</vt:lpstr>
      <vt:lpstr>'MONTH YEAR'!Print_Area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Menno</cp:lastModifiedBy>
  <cp:lastPrinted>2020-06-13T06:24:01Z</cp:lastPrinted>
  <dcterms:created xsi:type="dcterms:W3CDTF">2011-07-06T08:32:09Z</dcterms:created>
  <dcterms:modified xsi:type="dcterms:W3CDTF">2020-06-13T06:26:16Z</dcterms:modified>
</cp:coreProperties>
</file>